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3.xml.rels" ContentType="application/vnd.openxmlformats-package.relationships+xml"/>
  <Override PartName="/xl/worksheets/_rels/sheet8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Portada" sheetId="1" state="visible" r:id="rId2"/>
    <sheet name="Empieza Aquí" sheetId="2" state="visible" r:id="rId3"/>
    <sheet name="Dashboard" sheetId="3" state="visible" r:id="rId4"/>
    <sheet name="Configuración" sheetId="4" state="visible" r:id="rId5"/>
    <sheet name="Control Mensual" sheetId="5" state="visible" r:id="rId6"/>
    <sheet name="Presupuesto" sheetId="6" state="visible" r:id="rId7"/>
    <sheet name="Objetivos de Ahorro" sheetId="7" state="visible" r:id="rId8"/>
    <sheet name="Patrimonio y Deudas" sheetId="8" state="visible" r:id="rId9"/>
    <sheet name="Resumen Anual" sheetId="9" state="visible" r:id="rId10"/>
  </sheets>
  <definedNames>
    <definedName function="false" hidden="false" localSheetId="3" name="_xlnm.Print_Area" vbProcedure="false">Configuración!$A$1:$G$38</definedName>
    <definedName function="false" hidden="false" localSheetId="4" name="_xlnm.Print_Area" vbProcedure="false">'Control Mensual'!$A$1:$O$51</definedName>
    <definedName function="false" hidden="false" localSheetId="2" name="_xlnm.Print_Area" vbProcedure="false">Dashboard!$A$1:$E$99</definedName>
    <definedName function="false" hidden="false" localSheetId="1" name="_xlnm.Print_Area" vbProcedure="false">'Empieza Aquí'!$A$1:$B$29</definedName>
    <definedName function="false" hidden="false" localSheetId="6" name="_xlnm.Print_Area" vbProcedure="false">'Objetivos de Ahorro'!$A$1:$G$13</definedName>
    <definedName function="false" hidden="false" localSheetId="7" name="_xlnm.Print_Area" vbProcedure="false">'Patrimonio y Deudas'!$A$1:$M$92</definedName>
    <definedName function="false" hidden="false" localSheetId="5" name="_xlnm.Print_Area" vbProcedure="false">Presupuesto!$A$1:$E$43</definedName>
    <definedName function="false" hidden="false" localSheetId="8" name="_xlnm.Print_Area" vbProcedure="false">'Resumen Anual'!$A$1:$E$27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<sst xmlns="http://schemas.openxmlformats.org/spreadsheetml/2006/main" count="230" uniqueCount="201">
  <si>
    <t xml:space="preserve">RUFINO ROMERO</t>
  </si>
  <si>
    <t xml:space="preserve">CENTRO FINANCIERO</t>
  </si>
  <si>
    <t xml:space="preserve">Tu centro de control financiero personal</t>
  </si>
  <si>
    <t xml:space="preserve">Organiza en un único documento tus ingresos, gastos, presupuesto, ahorro y patrimonio. En pocos minutos tendrás una fotografía clara y ordenada de tu economía personal, sin fórmulas complicadas ni hojas sueltas.
Cada pestaña te guía paso a paso: tú introduces los datos y el resto —totales, indicadores y gráficos— se calcula solo.</t>
  </si>
  <si>
    <t xml:space="preserve">QUÉ ENCONTRARÁS DENTRO</t>
  </si>
  <si>
    <t xml:space="preserve">▸  DASHBOARD</t>
  </si>
  <si>
    <t xml:space="preserve">Visión global de tu economía, con indicadores y gráficos automáticos.</t>
  </si>
  <si>
    <t xml:space="preserve">▸  CONFIGURACIÓN</t>
  </si>
  <si>
    <t xml:space="preserve">Personaliza tus categorías y los objetivos de reparto de tu presupuesto.</t>
  </si>
  <si>
    <t xml:space="preserve">▸  CONTROL MENSUAL</t>
  </si>
  <si>
    <t xml:space="preserve">Registra cada mes tus ingresos y gastos reales, categoría por categoría.</t>
  </si>
  <si>
    <t xml:space="preserve">▸  PRESUPUESTO</t>
  </si>
  <si>
    <t xml:space="preserve">Compara lo que habías previsto con lo que realmente gastaste.</t>
  </si>
  <si>
    <t xml:space="preserve">▸  OBJETIVOS DE AHORRO</t>
  </si>
  <si>
    <t xml:space="preserve">Define tus metas de ahorro y sigue su progreso automáticamente.</t>
  </si>
  <si>
    <t xml:space="preserve">▸  PATRIMONIO Y DEUDAS</t>
  </si>
  <si>
    <t xml:space="preserve">Calcula tu patrimonio neto y su evolución, mes a mes y año a año.</t>
  </si>
  <si>
    <t xml:space="preserve">▸  RESUMEN ANUAL</t>
  </si>
  <si>
    <t xml:space="preserve">El informe de una página para tu revisión anual.</t>
  </si>
  <si>
    <t xml:space="preserve">▸  EMPIEZA AQUÍ</t>
  </si>
  <si>
    <t xml:space="preserve">La guía rápida de 3 pasos para poner en marcha tu Centro Financiero.</t>
  </si>
  <si>
    <t xml:space="preserve">▶   EMPEZAR AHORA</t>
  </si>
  <si>
    <t xml:space="preserve">@rufiroma</t>
  </si>
  <si>
    <t xml:space="preserve">© 2026 Rufino Romero. Todos los derechos reservados. Documento para uso personal: no está permitida su reventa ni distribución.</t>
  </si>
  <si>
    <t xml:space="preserve">TU CENTRO DE CONTROL FINANCIERO PERSONAL</t>
  </si>
  <si>
    <t xml:space="preserve">Bienvenido/a. Esta plantilla es tu centro de control financiero personal: en unos minutos tendrás una visión completa de tus ingresos, gastos, presupuesto, ahorro, deudas y patrimonio.</t>
  </si>
  <si>
    <t xml:space="preserve">CÓMO EMPEZAR (3 pasos)</t>
  </si>
  <si>
    <t xml:space="preserve">☐</t>
  </si>
  <si>
    <t xml:space="preserve">1.  Ve a la hoja Configuración y personaliza tus categorías de ingresos y gastos (o deja las que ya vienen).</t>
  </si>
  <si>
    <t xml:space="preserve">2.  Ve a la hoja Control Mensual e introduce tus ingresos y gastos reales de cada mes.</t>
  </si>
  <si>
    <t xml:space="preserve">3.  Abre el Dashboard: los totales, gráficos e indicadores se calculan solos.</t>
  </si>
  <si>
    <t xml:space="preserve">QUÉ HAY EN CADA HOJA</t>
  </si>
  <si>
    <t xml:space="preserve">•  Dashboard:  Visión global: ingresos, gastos, ahorro, patrimonio neto y gráficos de evolución.</t>
  </si>
  <si>
    <t xml:space="preserve">•  Configuración:  Personaliza tus categorías y los porcentajes objetivo de tu presupuesto (regla 50/30/20 por defecto).</t>
  </si>
  <si>
    <t xml:space="preserve">•  Control Mensual:  Aquí introduces cada mes tus ingresos y gastos reales, categoría por categoría.</t>
  </si>
  <si>
    <t xml:space="preserve">•  Presupuesto:  Compara lo que habías presupuestado con lo que realmente gastaste, mes a mes.</t>
  </si>
  <si>
    <t xml:space="preserve">•  Objetivos de Ahorro:  Define metas de ahorro con fecha límite y sigue su progreso.</t>
  </si>
  <si>
    <t xml:space="preserve">•  Patrimonio y Deudas:  Registra tus activos y deudas para calcular tu patrimonio neto y su evolución.</t>
  </si>
  <si>
    <t xml:space="preserve">CÓMO LEER LOS COLORES</t>
  </si>
  <si>
    <t xml:space="preserve">Celda azul → aquí introduces tus propios datos.</t>
  </si>
  <si>
    <t xml:space="preserve">Celda blanca con borde → se calcula sola, no la edites.</t>
  </si>
  <si>
    <t xml:space="preserve">Celda dorada → configuración y personalización.</t>
  </si>
  <si>
    <t xml:space="preserve">CONSEJO: revisa tu Dashboard una vez a la semana. Dedicar 5 minutos a mirar tus números es el hábito que más impacto tiene en tus finanzas a largo plazo.</t>
  </si>
  <si>
    <t xml:space="preserve">rufiroma</t>
  </si>
  <si>
    <t xml:space="preserve">DASHBOARD FINANCIERO</t>
  </si>
  <si>
    <t xml:space="preserve">Tu centro de control. Se actualiza automáticamente al introducir datos en las demás hojas.</t>
  </si>
  <si>
    <t xml:space="preserve">Mes a visualizar</t>
  </si>
  <si>
    <t xml:space="preserve">Enero</t>
  </si>
  <si>
    <t xml:space="preserve">Año</t>
  </si>
  <si>
    <t xml:space="preserve">Ingresos del mes</t>
  </si>
  <si>
    <t xml:space="preserve">Gastos del mes</t>
  </si>
  <si>
    <t xml:space="preserve">Ahorro del mes</t>
  </si>
  <si>
    <t xml:space="preserve">Tasa de ahorro</t>
  </si>
  <si>
    <t xml:space="preserve">Patrimonio neto</t>
  </si>
  <si>
    <t xml:space="preserve">INDICADORES FINANCIEROS ANUALES</t>
  </si>
  <si>
    <t xml:space="preserve">% de ingresos destinado a vivienda</t>
  </si>
  <si>
    <t xml:space="preserve">% de ingresos destinado a deudas</t>
  </si>
  <si>
    <t xml:space="preserve">% de ingresos destinado a ahorro e inversión</t>
  </si>
  <si>
    <t xml:space="preserve">Datos de apoyo para gráficos (no editar)</t>
  </si>
  <si>
    <t xml:space="preserve">CONFIGURACIÓN</t>
  </si>
  <si>
    <t xml:space="preserve">Personaliza aquí tus categorías y parámetros. El resto de la plantilla se actualiza sola.</t>
  </si>
  <si>
    <t xml:space="preserve">CATEGORÍAS PERSONALIZABLES  —  escribe encima para renombrarlas</t>
  </si>
  <si>
    <t xml:space="preserve">Ingresos</t>
  </si>
  <si>
    <t xml:space="preserve">Gastos Fijos</t>
  </si>
  <si>
    <t xml:space="preserve">Gastos Variables</t>
  </si>
  <si>
    <t xml:space="preserve">Ahorro e Inversión</t>
  </si>
  <si>
    <t xml:space="preserve">Nómina</t>
  </si>
  <si>
    <t xml:space="preserve">Alquiler / Hipoteca</t>
  </si>
  <si>
    <t xml:space="preserve">Ocio y restauración</t>
  </si>
  <si>
    <t xml:space="preserve">Fondo de emergencia</t>
  </si>
  <si>
    <t xml:space="preserve">Bonus / Variable</t>
  </si>
  <si>
    <t xml:space="preserve">Comunidad de propietarios</t>
  </si>
  <si>
    <t xml:space="preserve">Ropa y complementos</t>
  </si>
  <si>
    <t xml:space="preserve">Inversión (fondos/acciones)</t>
  </si>
  <si>
    <t xml:space="preserve">Alquileres cobrados</t>
  </si>
  <si>
    <t xml:space="preserve">Electricidad</t>
  </si>
  <si>
    <t xml:space="preserve">Belleza y salud</t>
  </si>
  <si>
    <t xml:space="preserve">Plan de pensiones</t>
  </si>
  <si>
    <t xml:space="preserve">Intereses / Dividendos</t>
  </si>
  <si>
    <t xml:space="preserve">Agua</t>
  </si>
  <si>
    <t xml:space="preserve">Gimnasio</t>
  </si>
  <si>
    <t xml:space="preserve">Otros ingresos</t>
  </si>
  <si>
    <t xml:space="preserve">Gas / Calefacción</t>
  </si>
  <si>
    <t xml:space="preserve">Vacaciones y viajes</t>
  </si>
  <si>
    <t xml:space="preserve">Alimentación</t>
  </si>
  <si>
    <t xml:space="preserve">Suscripciones (streaming, etc.)</t>
  </si>
  <si>
    <t xml:space="preserve">Telecomunicaciones</t>
  </si>
  <si>
    <t xml:space="preserve">Regalos</t>
  </si>
  <si>
    <t xml:space="preserve">Seguro coche</t>
  </si>
  <si>
    <t xml:space="preserve">Imprevistos</t>
  </si>
  <si>
    <t xml:space="preserve">Seguro vida</t>
  </si>
  <si>
    <t xml:space="preserve">Otros gastos</t>
  </si>
  <si>
    <t xml:space="preserve">Seguro hogar</t>
  </si>
  <si>
    <t xml:space="preserve">Transporte</t>
  </si>
  <si>
    <t xml:space="preserve">IBI</t>
  </si>
  <si>
    <t xml:space="preserve">Impuestos (IRPF)</t>
  </si>
  <si>
    <t xml:space="preserve">Formación / Suscrip. profesionales</t>
  </si>
  <si>
    <t xml:space="preserve">PARÁMETROS DE REPARTO OBJETIVO (regla de presupuesto)</t>
  </si>
  <si>
    <t xml:space="preserve">% objetivo Gastos Fijos</t>
  </si>
  <si>
    <t xml:space="preserve">% objetivo Gastos Variables</t>
  </si>
  <si>
    <t xml:space="preserve">% objetivo Ahorro e Inversión</t>
  </si>
  <si>
    <t xml:space="preserve">Suma de objetivos (debe ser 100%)</t>
  </si>
  <si>
    <t xml:space="preserve">DATOS GENERALES</t>
  </si>
  <si>
    <t xml:space="preserve">Año del ejercicio</t>
  </si>
  <si>
    <t xml:space="preserve">LEYENDA DE COLORES (válida en toda la plantilla)</t>
  </si>
  <si>
    <t xml:space="preserve">Celda para introducir datos</t>
  </si>
  <si>
    <t xml:space="preserve">Celda calculada automáticamente (no editar)</t>
  </si>
  <si>
    <t xml:space="preserve">Celda de configuración / personalización</t>
  </si>
  <si>
    <t xml:space="preserve">CONTROL MENSUAL DE INGRESOS Y GASTOS</t>
  </si>
  <si>
    <t xml:space="preserve">Introduce aquí tus datos reales cada mes. Los totales, el presupuesto y el dashboard se calculan solos.</t>
  </si>
  <si>
    <t xml:space="preserve">Categoría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</si>
  <si>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</si>
  <si>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</si>
  <si>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</si>
  <si>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</si>
  <si>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</si>
  <si>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</si>
  <si>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</si>
  <si>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</si>
  <si>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</si>
  <si>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</si>
  <si>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</si>
  <si>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Total anual</t>
  </si>
  <si>
    <t xml:space="preserve">Media mensual</t>
  </si>
  <si>
    <t xml:space="preserve">INGRESOS</t>
  </si>
  <si>
    <t xml:space="preserve">TOTAL INGRESOS</t>
  </si>
  <si>
    <t xml:space="preserve">GASTOS FIJOS</t>
  </si>
  <si>
    <t xml:space="preserve">TOTAL GASTOS FIJOS</t>
  </si>
  <si>
    <t xml:space="preserve">GASTOS VARIABLES</t>
  </si>
  <si>
    <t xml:space="preserve">TOTAL GASTOS VARIABLES</t>
  </si>
  <si>
    <t xml:space="preserve">AHORRO E INVERSIÓN APORTADO</t>
  </si>
  <si>
    <t xml:space="preserve">TOTAL AHORRO E INVERSIÓN APORTADO</t>
  </si>
  <si>
    <t xml:space="preserve">RESUMEN DEL FLUJO MENSUAL</t>
  </si>
  <si>
    <t xml:space="preserve">TOTAL GASTOS (fijos + variables)</t>
  </si>
  <si>
    <t xml:space="preserve">SALDO DEL MES (tras gastos y ahorro)</t>
  </si>
  <si>
    <t xml:space="preserve">TASA DE AHORRO (% sobre ingresos)</t>
  </si>
  <si>
    <t xml:space="preserve">PRESUPUESTO: PREVISTO VS REAL</t>
  </si>
  <si>
    <t xml:space="preserve">Fija cuánto quieres gastar por categoría y compáralo con lo realmente gastado, mes a mes.</t>
  </si>
  <si>
    <t xml:space="preserve">Mes a analizar</t>
  </si>
  <si>
    <t xml:space="preserve">Presupuesto mensual</t>
  </si>
  <si>
    <t xml:space="preserve">Real (mes seleccionado)</t>
  </si>
  <si>
    <t xml:space="preserve">Diferencia</t>
  </si>
  <si>
    <t xml:space="preserve">% cumplido</t>
  </si>
  <si>
    <t xml:space="preserve">AHORRO E INVERSIÓN</t>
  </si>
  <si>
    <t xml:space="preserve">TOTAL AHORRO E INVERSIÓN</t>
  </si>
  <si>
    <t xml:space="preserve">TOTAL PRESUPUESTADO (gastos + ahorro)</t>
  </si>
  <si>
    <t xml:space="preserve">TOTAL GENERAL</t>
  </si>
  <si>
    <t xml:space="preserve">OBJETIVOS DE AHORRO</t>
  </si>
  <si>
    <t xml:space="preserve">Objetivo</t>
  </si>
  <si>
    <t xml:space="preserve">Meta (€)</t>
  </si>
  <si>
    <t xml:space="preserve">Fecha límite</t>
  </si>
  <si>
    <t xml:space="preserve">Ahorro actual (€)</t>
  </si>
  <si>
    <t xml:space="preserve">Aportación mensual necesaria</t>
  </si>
  <si>
    <t xml:space="preserve">Meses restantes</t>
  </si>
  <si>
    <t xml:space="preserve">Progreso</t>
  </si>
  <si>
    <t xml:space="preserve">PATRIMONIO NETO Y DEUDAS</t>
  </si>
  <si>
    <t xml:space="preserve">Registra lo que tienes y lo que debes: tu patrimonio neto se calcula automáticamente.</t>
  </si>
  <si>
    <t xml:space="preserve">ACTIVOS (lo que tienes)</t>
  </si>
  <si>
    <t xml:space="preserve">Descripción</t>
  </si>
  <si>
    <t xml:space="preserve">Tipo</t>
  </si>
  <si>
    <t xml:space="preserve">Valor actual (€)</t>
  </si>
  <si>
    <t xml:space="preserve">Cuenta corriente</t>
  </si>
  <si>
    <t xml:space="preserve">Cuenta de ahorro</t>
  </si>
  <si>
    <t xml:space="preserve">Fondo de inversión</t>
  </si>
  <si>
    <t xml:space="preserve">Vivienda habitual</t>
  </si>
  <si>
    <t xml:space="preserve">TOTAL ACTIVOS</t>
  </si>
  <si>
    <t xml:space="preserve">PASIVOS / DEUDAS (lo que debes)</t>
  </si>
  <si>
    <t xml:space="preserve">Deuda</t>
  </si>
  <si>
    <t xml:space="preserve">Importe pendiente (€)</t>
  </si>
  <si>
    <t xml:space="preserve">Cuota mensual (€)</t>
  </si>
  <si>
    <t xml:space="preserve">Interés anual (%)</t>
  </si>
  <si>
    <t xml:space="preserve">TOTAL DEUDAS</t>
  </si>
  <si>
    <t xml:space="preserve">PATRIMONIO NETO ACTUAL</t>
  </si>
  <si>
    <t xml:space="preserve">Total activos</t>
  </si>
  <si>
    <t xml:space="preserve">Total deudas</t>
  </si>
  <si>
    <t xml:space="preserve">PATRIMONIO NETO</t>
  </si>
  <si>
    <t xml:space="preserve">EVOLUCIÓN MENSUAL DEL PATRIMONIO NETO (foto de cierre de cada mes)</t>
  </si>
  <si>
    <t xml:space="preserve">Concepto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</si>
  <si>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</si>
  <si>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</si>
  <si>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</si>
  <si>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</si>
  <si>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</si>
  <si>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</si>
  <si>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</si>
  <si>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</si>
  <si>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</si>
  <si>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</si>
  <si>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</si>
  <si>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</si>
  <si>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Activos totales</t>
  </si>
  <si>
    <t xml:space="preserve">Deudas totales</t>
  </si>
  <si>
    <t xml:space="preserve">EVOLUCIÓN DEL PATRIMONIO NETO POR AÑO (foto de cierre de cada año)</t>
  </si>
  <si>
    <t xml:space="preserve">Patrimonio neto (€)</t>
  </si>
  <si>
    <t xml:space="preserve">RESUMEN ANUAL</t>
  </si>
  <si>
    <t xml:space="preserve">Ingresos del año</t>
  </si>
  <si>
    <t xml:space="preserve">Gastos del año</t>
  </si>
  <si>
    <t xml:space="preserve">Ahorro aportado</t>
  </si>
  <si>
    <t xml:space="preserve">Tasa de ahorro anual</t>
  </si>
  <si>
    <t xml:space="preserve">PATRIMONIO</t>
  </si>
  <si>
    <t xml:space="preserve">PARA LA CONVERSACIÓN DE HOY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</si>
</sst>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#,##0&quot; €&quot;;\-#,##0&quot; €&quot;;&quot;- €&quot;"/>
    <numFmt numFmtId="167" formatCode="0.0%"/>
    <numFmt numFmtId="168" formatCode="General"/>
    <numFmt numFmtId="169" formatCode="#,##0&quot; €&quot;"/>
    <numFmt numFmtId="170" formatCode="DD/MM/YYYY"/>
    <numFmt numFmtId="171" formatCode="0&quot; meses&quot;"/>
  </numFmts>
  <fonts count="4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9A227"/>
      <name val="Arial"/>
      <family val="0"/>
      <charset val="1"/>
    </font>
    <font>
      <b val="true"/>
      <sz val="30"/>
      <color rgb="FFFFFFFF"/>
      <name val="Arial"/>
      <family val="0"/>
      <charset val="1"/>
    </font>
    <font>
      <i val="true"/>
      <sz val="12"/>
      <color rgb="FFC9A227"/>
      <name val="Arial"/>
      <family val="0"/>
      <charset val="1"/>
    </font>
    <font>
      <sz val="11"/>
      <color rgb="FF1B1B1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F6E56"/>
      <name val="Arial"/>
      <family val="0"/>
      <charset val="1"/>
    </font>
    <font>
      <sz val="9.5"/>
      <color rgb="FF6A6A66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8.5"/>
      <color rgb="FF9A9A96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3"/>
      <color rgb="FF16202F"/>
      <name val="Arial"/>
      <family val="0"/>
      <charset val="1"/>
    </font>
    <font>
      <b val="true"/>
      <sz val="14"/>
      <color rgb="FF0F6E56"/>
      <name val="Arial"/>
      <family val="0"/>
      <charset val="1"/>
    </font>
    <font>
      <sz val="10.5"/>
      <color rgb="FF1B1B1B"/>
      <name val="Arial"/>
      <family val="0"/>
      <charset val="1"/>
    </font>
    <font>
      <i val="true"/>
      <sz val="10.5"/>
      <name val="Arial"/>
      <family val="0"/>
      <charset val="1"/>
    </font>
    <font>
      <i val="true"/>
      <sz val="8"/>
      <color rgb="FFB9B9B3"/>
      <name val="Arial"/>
      <family val="0"/>
      <charset val="1"/>
    </font>
    <font>
      <i val="true"/>
      <sz val="10"/>
      <color rgb="FFC9A227"/>
      <name val="Arial"/>
      <family val="0"/>
      <charset val="1"/>
    </font>
    <font>
      <b val="true"/>
      <sz val="10"/>
      <color rgb="FF1B1B1B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sz val="10"/>
      <color rgb="FF1B1B1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5"/>
      <color rgb="FF0F6E56"/>
      <name val="Arial"/>
      <family val="0"/>
      <charset val="1"/>
    </font>
    <font>
      <b val="true"/>
      <sz val="15"/>
      <color rgb="FF993C1D"/>
      <name val="Arial"/>
      <family val="0"/>
      <charset val="1"/>
    </font>
    <font>
      <b val="true"/>
      <sz val="15"/>
      <color rgb="FF2E7D5E"/>
      <name val="Arial"/>
      <family val="0"/>
      <charset val="1"/>
    </font>
    <font>
      <b val="true"/>
      <sz val="15"/>
      <color rgb="FFC9A227"/>
      <name val="Arial"/>
      <family val="0"/>
      <charset val="1"/>
    </font>
    <font>
      <b val="true"/>
      <sz val="15"/>
      <color rgb="FF1F3247"/>
      <name val="Arial"/>
      <family val="0"/>
      <charset val="1"/>
    </font>
    <font>
      <b val="true"/>
      <i val="true"/>
      <sz val="10"/>
      <color rgb="FF16202F"/>
      <name val="Arial"/>
      <family val="0"/>
      <charset val="1"/>
    </font>
    <font>
      <b val="true"/>
      <sz val="11"/>
      <color rgb="FF1B1B1B"/>
      <name val="Arial"/>
      <family val="0"/>
      <charset val="1"/>
    </font>
    <font>
      <sz val="8"/>
      <color rgb="FF9A9A96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6B5410"/>
      <name val="Arial"/>
      <family val="0"/>
      <charset val="1"/>
    </font>
    <font>
      <sz val="10"/>
      <color rgb="FF1F4E79"/>
      <name val="Arial"/>
      <family val="0"/>
      <charset val="1"/>
    </font>
    <font>
      <i val="true"/>
      <sz val="10"/>
      <color rgb="FF1B1B1B"/>
      <name val="Arial"/>
      <family val="0"/>
      <charset val="1"/>
    </font>
    <font>
      <b val="true"/>
      <sz val="11"/>
      <color rgb="FF16202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14"/>
      <color rgb="FF2E7D5E"/>
      <name val="Arial"/>
      <family val="0"/>
      <charset val="1"/>
    </font>
    <font>
      <b val="true"/>
      <sz val="14"/>
      <color rgb="FF993C1D"/>
      <name val="Arial"/>
      <family val="0"/>
      <charset val="1"/>
    </font>
    <font>
      <b val="true"/>
      <sz val="14"/>
      <color rgb="FFC9A227"/>
      <name val="Arial"/>
      <family val="0"/>
      <charset val="1"/>
    </font>
    <font>
      <b val="true"/>
      <sz val="14"/>
      <color rgb="FF1F3247"/>
      <name val="Arial"/>
      <family val="0"/>
      <charset val="1"/>
    </font>
    <font>
      <sz val="9.5"/>
      <color rgb="FF1B1B1B"/>
      <name val="Arial"/>
      <family val="0"/>
      <charset val="1"/>
    </font>
    <font>
      <b val="true"/>
      <sz val="9.5"/>
      <color rgb="FF1B1B1B"/>
      <name val="Arial"/>
      <family val="0"/>
      <charset val="1"/>
    </font>
    <font>
      <i val="true"/>
      <sz val="10.5"/>
      <color rgb="FF1B1B1B"/>
      <name val="Arial"/>
      <family val="0"/>
      <charset val="1"/>
    </font>
    <font>
      <i val="true"/>
      <sz val="8.5"/>
      <color rgb="FF6A6A66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6202F"/>
        <bgColor rgb="FF1B1B1B"/>
      </patternFill>
    </fill>
    <fill>
      <patternFill patternType="solid">
        <fgColor rgb="FFC9A227"/>
        <bgColor rgb="FFC97A2B"/>
      </patternFill>
    </fill>
    <fill>
      <patternFill patternType="solid">
        <fgColor rgb="FF1F3247"/>
        <bgColor rgb="FF16202F"/>
      </patternFill>
    </fill>
    <fill>
      <patternFill patternType="solid">
        <fgColor rgb="FF0F6E56"/>
        <bgColor rgb="FF2E7D5E"/>
      </patternFill>
    </fill>
    <fill>
      <patternFill patternType="solid">
        <fgColor rgb="FFEAF2FB"/>
        <bgColor rgb="FFEAF4EE"/>
      </patternFill>
    </fill>
    <fill>
      <patternFill patternType="solid">
        <fgColor rgb="FFFFFFFF"/>
        <bgColor rgb="FFF6F5F1"/>
      </patternFill>
    </fill>
    <fill>
      <patternFill patternType="solid">
        <fgColor rgb="FFFBF3DC"/>
        <bgColor rgb="FFFDF3DC"/>
      </patternFill>
    </fill>
    <fill>
      <patternFill patternType="solid">
        <fgColor rgb="FF993C1D"/>
        <bgColor rgb="FFB33A3A"/>
      </patternFill>
    </fill>
    <fill>
      <patternFill patternType="solid">
        <fgColor rgb="FF2E7D5E"/>
        <bgColor rgb="FF0F6E56"/>
      </patternFill>
    </fill>
    <fill>
      <patternFill patternType="solid">
        <fgColor rgb="FFEFEFEC"/>
        <bgColor rgb="FFF2F2F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3"/>
      </bottom>
      <diagonal/>
    </border>
    <border diagonalUp="false" diagonalDown="false"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  <diagonal/>
    </border>
    <border diagonalUp="false" diagonalDown="false">
      <left/>
      <right/>
      <top/>
      <bottom style="thin">
        <color rgb="FFD9D9D6"/>
      </bottom>
      <diagonal/>
    </border>
    <border diagonalUp="false" diagonalDown="false">
      <left style="thin">
        <color rgb="FFD9D9D3"/>
      </left>
      <right style="thin">
        <color rgb="FFD9D9D3"/>
      </right>
      <top style="thin">
        <color rgb="FFD9D9D3"/>
      </top>
      <bottom style="thin">
        <color rgb="FFD9D9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6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7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8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6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2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9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2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11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3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3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8" borderId="2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34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35" fillId="6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35" fillId="6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6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3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2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35" fillId="6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1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0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0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6" borderId="2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70" fontId="35" fillId="6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2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6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2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5" fillId="6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35" fillId="6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8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8" fillId="9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8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8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3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4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>
          <bgColor rgb="FFEAF4EE"/>
        </patternFill>
      </fill>
    </dxf>
    <dxf>
      <font>
        <name val="Arial"/>
        <charset val="1"/>
        <family val="0"/>
        <b val="1"/>
        <i val="1"/>
        <color rgb="FF6A6A66"/>
        <sz val="10"/>
      </font>
      <fill>
        <patternFill>
          <bgColor rgb="FFF2F2F0"/>
        </patternFill>
      </fill>
    </dxf>
    <dxf>
      <font>
        <name val="Arial"/>
        <charset val="1"/>
        <family val="0"/>
        <b val="1"/>
        <i val="1"/>
        <color rgb="FF993C1D"/>
        <sz val="10"/>
      </font>
      <fill>
        <patternFill>
          <bgColor rgb="FFFCEDEB"/>
        </patternFill>
      </fill>
    </dxf>
    <dxf>
      <font>
        <name val="Arial"/>
        <charset val="1"/>
        <family val="0"/>
        <b val="1"/>
        <i val="1"/>
        <color rgb="FF2E7D5E"/>
        <sz val="10"/>
      </font>
      <fill>
        <patternFill>
          <bgColor rgb="FFEAF4EE"/>
        </patternFill>
      </fill>
    </dxf>
    <dxf>
      <font>
        <name val="Arial"/>
        <charset val="1"/>
        <family val="0"/>
        <b val="1"/>
        <i val="1"/>
        <color rgb="FFC9A227"/>
        <sz val="10"/>
      </font>
      <fill>
        <patternFill>
          <bgColor rgb="FFFDF3DC"/>
        </patternFill>
      </fill>
    </dxf>
    <dxf>
      <fill>
        <patternFill>
          <bgColor rgb="FFFBEAF0"/>
        </patternFill>
      </fill>
    </dxf>
    <dxf>
      <font>
        <b val="1"/>
        <color rgb="FFB33A3A"/>
      </font>
    </dxf>
    <dxf>
      <fill>
        <patternFill>
          <bgColor rgb="FFF6F5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CEDEB"/>
      <rgbColor rgb="FFFF00FF"/>
      <rgbColor rgb="FF00FFFF"/>
      <rgbColor rgb="FF800000"/>
      <rgbColor rgb="FF008000"/>
      <rgbColor rgb="FF000080"/>
      <rgbColor rgb="FF6B5410"/>
      <rgbColor rgb="FF800080"/>
      <rgbColor rgb="FF0F6E56"/>
      <rgbColor rgb="FFB9B9B3"/>
      <rgbColor rgb="FF878787"/>
      <rgbColor rgb="FFFBEAF0"/>
      <rgbColor rgb="FFB33A3A"/>
      <rgbColor rgb="FFFDF3DC"/>
      <rgbColor rgb="FFEAF2FB"/>
      <rgbColor rgb="FF660066"/>
      <rgbColor rgb="FFFF8080"/>
      <rgbColor rgb="FF0066CC"/>
      <rgbColor rgb="FFD9D9D9"/>
      <rgbColor rgb="FF000080"/>
      <rgbColor rgb="FFFF00FF"/>
      <rgbColor rgb="FFF6F5F1"/>
      <rgbColor rgb="FF00FFFF"/>
      <rgbColor rgb="FF800080"/>
      <rgbColor rgb="FF800000"/>
      <rgbColor rgb="FF008080"/>
      <rgbColor rgb="FF0000FF"/>
      <rgbColor rgb="FF00CCFF"/>
      <rgbColor rgb="FFEAF4EE"/>
      <rgbColor rgb="FFEFEFEC"/>
      <rgbColor rgb="FFFBF3DC"/>
      <rgbColor rgb="FFB3B3B3"/>
      <rgbColor rgb="FFE5E3DC"/>
      <rgbColor rgb="FFD9D9D6"/>
      <rgbColor rgb="FFD9D9D3"/>
      <rgbColor rgb="FF3366FF"/>
      <rgbColor rgb="FF33CCCC"/>
      <rgbColor rgb="FF99CC00"/>
      <rgbColor rgb="FFF2F2F0"/>
      <rgbColor rgb="FFC9A227"/>
      <rgbColor rgb="FFC97A2B"/>
      <rgbColor rgb="FF6A6A66"/>
      <rgbColor rgb="FF9A9A96"/>
      <rgbColor rgb="FF003366"/>
      <rgbColor rgb="FF2E7D5E"/>
      <rgbColor rgb="FF16202F"/>
      <rgbColor rgb="FF1B1B1B"/>
      <rgbColor rgb="FF993C1D"/>
      <rgbColor rgb="FF993366"/>
      <rgbColor rgb="FF1F4E79"/>
      <rgbColor rgb="FF1F32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'Control Mensual'!A10</c:f>
              <c:strCache>
                <c:ptCount val="1"/>
                <c:pt idx="0">
                  <c:v>TOTAL INGRESOS</c:v>
                </c:pt>
              </c:strCache>
            </c:strRef>
          </c:tx>
          <c:spPr>
            <a:solidFill>
              <a:srgbClr val="2e7d5e"/>
            </a:solidFill>
            <a:ln w="21960">
              <a:solidFill>
                <a:srgbClr val="2e7d5e"/>
              </a:solidFill>
              <a:round/>
            </a:ln>
          </c:spPr>
          <c:marker>
            <c:symbol val="none"/>
          </c:marker>
          <c:dLbls>
            <c:numFmt formatCode="#,##0&quot; €&quot;;\-#,##0&quot; €&quot;;&quot;- €&quot;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'Control Mensual'!$B$3:$M$3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'Control Mensual'!$B$10:$M$10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'Control Mensual'!A48</c:f>
              <c:strCache>
                <c:ptCount val="1"/>
                <c:pt idx="0">
                  <c:v>TOTAL GASTOS (fijos + variables)</c:v>
                </c:pt>
              </c:strCache>
            </c:strRef>
          </c:tx>
          <c:spPr>
            <a:solidFill>
              <a:srgbClr val="993c1d"/>
            </a:solidFill>
            <a:ln w="21960">
              <a:solidFill>
                <a:srgbClr val="993c1d"/>
              </a:solidFill>
              <a:round/>
            </a:ln>
          </c:spPr>
          <c:marker>
            <c:symbol val="none"/>
          </c:marker>
          <c:dLbls>
            <c:numFmt formatCode="#,##0&quot; €&quot;;\-#,##0&quot; €&quot;;&quot;- €&quot;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'Control Mensual'!$B$3:$M$3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'Control Mensual'!$B$48:$M$48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'Control Mensual'!A49</c:f>
              <c:strCache>
                <c:ptCount val="1"/>
                <c:pt idx="0">
                  <c:v>SALDO DEL MES (tras gastos y ahorro)</c:v>
                </c:pt>
              </c:strCache>
            </c:strRef>
          </c:tx>
          <c:spPr>
            <a:solidFill>
              <a:srgbClr val="c9a227"/>
            </a:solidFill>
            <a:ln w="21960">
              <a:solidFill>
                <a:srgbClr val="c9a227"/>
              </a:solidFill>
              <a:round/>
            </a:ln>
          </c:spPr>
          <c:marker>
            <c:symbol val="none"/>
          </c:marker>
          <c:dLbls>
            <c:numFmt formatCode="#,##0&quot; €&quot;;\-#,##0&quot; €&quot;;&quot;- €&quot;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'Control Mensual'!$B$3:$M$3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'Control Mensual'!$B$49:$M$49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64157266"/>
        <c:axId val="40388160"/>
      </c:lineChart>
      <c:catAx>
        <c:axId val="641572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388160"/>
        <c:crosses val="autoZero"/>
        <c:auto val="1"/>
        <c:lblAlgn val="ctr"/>
        <c:lblOffset val="100"/>
      </c:catAx>
      <c:valAx>
        <c:axId val="403881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&quot; €&quot;;\-#,##0&quot; €&quot;;&quot;-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157266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'Patrimonio y Deudas'!A37</c:f>
              <c:strCache>
                <c:ptCount val="1"/>
                <c:pt idx="0">
                  <c:v>Patrimonio neto</c:v>
                </c:pt>
              </c:strCache>
            </c:strRef>
          </c:tx>
          <c:spPr>
            <a:solidFill>
              <a:srgbClr val="16202f"/>
            </a:solidFill>
            <a:ln w="25920">
              <a:solidFill>
                <a:srgbClr val="16202f"/>
              </a:solidFill>
              <a:round/>
            </a:ln>
          </c:spPr>
          <c:marker>
            <c:symbol val="circle"/>
            <c:size val="6"/>
            <c:spPr>
              <a:solidFill>
                <a:srgbClr val="16202f"/>
              </a:solidFill>
            </c:spPr>
          </c:marker>
          <c:dLbls>
            <c:numFmt formatCode="#,##0&quot; €&quot;;\-#,##0&quot; €&quot;;&quot;- €&quot;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'Patrimonio y Deudas'!$B$34:$M$34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'Patrimonio y Deudas'!$B$37:$M$37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hiLowLines>
          <c:spPr>
            <a:ln>
              <a:noFill/>
            </a:ln>
          </c:spPr>
        </c:hiLowLines>
        <c:marker val="1"/>
        <c:axId val="65654161"/>
        <c:axId val="96690730"/>
      </c:lineChart>
      <c:catAx>
        <c:axId val="656541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690730"/>
        <c:crosses val="autoZero"/>
        <c:auto val="1"/>
        <c:lblAlgn val="ctr"/>
        <c:lblOffset val="100"/>
      </c:catAx>
      <c:valAx>
        <c:axId val="9669073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&quot; €&quot;;\-#,##0&quot; €&quot;;&quot;-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654161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barChart>
        <c:barDir val="bar"/>
        <c:grouping val="clustered"/>
        <c:varyColors val="0"/>
        <c:ser>
          <c:idx val="0"/>
          <c:order val="0"/>
          <c:tx>
            <c:strRef>
              <c:f>"Reparto de gastos fijos por categoría"</c:f>
              <c:strCache>
                <c:ptCount val="1"/>
                <c:pt idx="0">
                  <c:v>Reparto de gastos fijos por categoría</c:v>
                </c:pt>
              </c:strCache>
            </c:strRef>
          </c:tx>
          <c:spPr>
            <a:solidFill>
              <a:srgbClr val="993c1d"/>
            </a:solidFill>
            <a:ln>
              <a:noFill/>
            </a:ln>
          </c:spPr>
          <c:invertIfNegative val="0"/>
          <c:dLbls>
            <c:numFmt formatCode="#,##0&quot; €&quot;;\-#,##0&quot; €&quot;;&quot;- €&quot;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Dashboard!$A$16:$A$29</c:f>
              <c:strCache>
                <c:ptCount val="14"/>
                <c:pt idx="0">
                  <c:v>Alquiler / Hipoteca</c:v>
                </c:pt>
                <c:pt idx="1">
                  <c:v>Comunidad de propietarios</c:v>
                </c:pt>
                <c:pt idx="2">
                  <c:v>Electricidad</c:v>
                </c:pt>
                <c:pt idx="3">
                  <c:v>Agua</c:v>
                </c:pt>
                <c:pt idx="4">
                  <c:v>Gas / Calefacción</c:v>
                </c:pt>
                <c:pt idx="5">
                  <c:v>Alimentación</c:v>
                </c:pt>
                <c:pt idx="6">
                  <c:v>Telecomunicaciones</c:v>
                </c:pt>
                <c:pt idx="7">
                  <c:v>Seguro coche</c:v>
                </c:pt>
                <c:pt idx="8">
                  <c:v>Seguro vida</c:v>
                </c:pt>
                <c:pt idx="9">
                  <c:v>Seguro hogar</c:v>
                </c:pt>
                <c:pt idx="10">
                  <c:v>Transporte</c:v>
                </c:pt>
                <c:pt idx="11">
                  <c:v>IBI</c:v>
                </c:pt>
                <c:pt idx="12">
                  <c:v>Impuestos (IRPF)</c:v>
                </c:pt>
                <c:pt idx="13">
                  <c:v>Formación / Suscrip. profesionales</c:v>
                </c:pt>
              </c:strCache>
            </c:strRef>
          </c:cat>
          <c:val>
            <c:numRef>
              <c:f>Dashboard!$B$16:$B$29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gapWidth val="40"/>
        <c:overlap val="0"/>
        <c:axId val="31368030"/>
        <c:axId val="26700891"/>
      </c:barChart>
      <c:catAx>
        <c:axId val="313680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700891"/>
        <c:crosses val="autoZero"/>
        <c:auto val="1"/>
        <c:lblAlgn val="ctr"/>
        <c:lblOffset val="100"/>
      </c:catAx>
      <c:valAx>
        <c:axId val="26700891"/>
        <c:scaling>
          <c:orientation val="minMax"/>
        </c:scaling>
        <c:delete val="0"/>
        <c:axPos val="l"/>
        <c:majorGridlines>
          <c:spPr>
            <a:ln w="6480">
              <a:solidFill>
                <a:srgbClr val="e5e3dc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368030"/>
        <c:crosses val="autoZero"/>
      </c:valAx>
      <c:spPr>
        <a:solidFill>
          <a:srgbClr val="ffffff"/>
        </a:solidFill>
        <a:ln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barChart>
        <c:barDir val="bar"/>
        <c:grouping val="clustered"/>
        <c:varyColors val="0"/>
        <c:ser>
          <c:idx val="0"/>
          <c:order val="0"/>
          <c:tx>
            <c:strRef>
              <c:f>"Reparto de gastos variables por categoría"</c:f>
              <c:strCache>
                <c:ptCount val="1"/>
                <c:pt idx="0">
                  <c:v>Reparto de gastos variables por categoría</c:v>
                </c:pt>
              </c:strCache>
            </c:strRef>
          </c:tx>
          <c:spPr>
            <a:solidFill>
              <a:srgbClr val="c97a2b"/>
            </a:solidFill>
            <a:ln>
              <a:noFill/>
            </a:ln>
          </c:spPr>
          <c:invertIfNegative val="0"/>
          <c:dLbls>
            <c:numFmt formatCode="#,##0&quot; €&quot;;\-#,##0&quot; €&quot;;&quot;- €&quot;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Dashboard!$A$30:$A$38</c:f>
              <c:strCache>
                <c:ptCount val="9"/>
                <c:pt idx="0">
                  <c:v>Ocio y restauración</c:v>
                </c:pt>
                <c:pt idx="1">
                  <c:v>Ropa y complementos</c:v>
                </c:pt>
                <c:pt idx="2">
                  <c:v>Belleza y salud</c:v>
                </c:pt>
                <c:pt idx="3">
                  <c:v>Gimnasio</c:v>
                </c:pt>
                <c:pt idx="4">
                  <c:v>Vacaciones y viajes</c:v>
                </c:pt>
                <c:pt idx="5">
                  <c:v>Suscripciones (streaming, etc.)</c:v>
                </c:pt>
                <c:pt idx="6">
                  <c:v>Regalos</c:v>
                </c:pt>
                <c:pt idx="7">
                  <c:v>Imprevistos</c:v>
                </c:pt>
                <c:pt idx="8">
                  <c:v>Otros gastos</c:v>
                </c:pt>
              </c:strCache>
            </c:strRef>
          </c:cat>
          <c:val>
            <c:numRef>
              <c:f>Dashboard!$B$30:$B$38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40"/>
        <c:overlap val="0"/>
        <c:axId val="42573338"/>
        <c:axId val="75975675"/>
      </c:barChart>
      <c:catAx>
        <c:axId val="425733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975675"/>
        <c:crosses val="autoZero"/>
        <c:auto val="1"/>
        <c:lblAlgn val="ctr"/>
        <c:lblOffset val="100"/>
      </c:catAx>
      <c:valAx>
        <c:axId val="75975675"/>
        <c:scaling>
          <c:orientation val="minMax"/>
        </c:scaling>
        <c:delete val="0"/>
        <c:axPos val="l"/>
        <c:majorGridlines>
          <c:spPr>
            <a:ln w="6480">
              <a:solidFill>
                <a:srgbClr val="e5e3dc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573338"/>
        <c:crosses val="autoZero"/>
      </c:valAx>
      <c:spPr>
        <a:solidFill>
          <a:srgbClr val="ffffff"/>
        </a:solidFill>
        <a:ln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'Patrimonio y Deudas'!A35</c:f>
              <c:strCache>
                <c:ptCount val="1"/>
                <c:pt idx="0">
                  <c:v>Activos totales</c:v>
                </c:pt>
              </c:strCache>
            </c:strRef>
          </c:tx>
          <c:spPr>
            <a:solidFill>
              <a:srgbClr val="2e7d5e"/>
            </a:solidFill>
            <a:ln w="15840">
              <a:solidFill>
                <a:srgbClr val="2e7d5e"/>
              </a:solidFill>
              <a:round/>
            </a:ln>
          </c:spPr>
          <c:marker>
            <c:symbol val="circle"/>
            <c:size val="6"/>
            <c:spPr>
              <a:solidFill>
                <a:srgbClr val="2e7d5e"/>
              </a:solidFill>
            </c:spPr>
          </c:marker>
          <c:dLbls>
            <c:numFmt formatCode="General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'Patrimonio y Deudas'!$B$34:$M$34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'Patrimonio y Deudas'!$B$35:$M$35</c:f>
              <c:numCache>
                <c:formatCode>General</c:formatCode>
                <c:ptCount val="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numCache>
            </c:numRef>
          </c:val>
          <c:smooth val="0"/>
        </c:ser>
        <c:ser>
          <c:idx val="1"/>
          <c:order val="1"/>
          <c:tx>
            <c:strRef>
              <c:f>'Patrimonio y Deudas'!A36</c:f>
              <c:strCache>
                <c:ptCount val="1"/>
                <c:pt idx="0">
                  <c:v>Deudas totales</c:v>
                </c:pt>
              </c:strCache>
            </c:strRef>
          </c:tx>
          <c:spPr>
            <a:solidFill>
              <a:srgbClr val="993c1d"/>
            </a:solidFill>
            <a:ln w="15840">
              <a:solidFill>
                <a:srgbClr val="993c1d"/>
              </a:solidFill>
              <a:round/>
            </a:ln>
          </c:spPr>
          <c:marker>
            <c:symbol val="circle"/>
            <c:size val="6"/>
            <c:spPr>
              <a:solidFill>
                <a:srgbClr val="993c1d"/>
              </a:solidFill>
            </c:spPr>
          </c:marker>
          <c:dLbls>
            <c:numFmt formatCode="General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'Patrimonio y Deudas'!$B$34:$M$34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'Patrimonio y Deudas'!$B$36:$M$36</c:f>
              <c:numCache>
                <c:formatCode>General</c:formatCode>
                <c:ptCount val="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numCache>
            </c:numRef>
          </c:val>
          <c:smooth val="0"/>
        </c:ser>
        <c:ser>
          <c:idx val="2"/>
          <c:order val="2"/>
          <c:tx>
            <c:strRef>
              <c:f>'Patrimonio y Deudas'!A37</c:f>
              <c:strCache>
                <c:ptCount val="1"/>
                <c:pt idx="0">
                  <c:v>Patrimonio neto</c:v>
                </c:pt>
              </c:strCache>
            </c:strRef>
          </c:tx>
          <c:spPr>
            <a:solidFill>
              <a:srgbClr val="16202f"/>
            </a:solidFill>
            <a:ln w="28080">
              <a:solidFill>
                <a:srgbClr val="16202f"/>
              </a:solidFill>
              <a:round/>
            </a:ln>
          </c:spPr>
          <c:marker>
            <c:symbol val="circle"/>
            <c:size val="6"/>
            <c:spPr>
              <a:solidFill>
                <a:srgbClr val="16202f"/>
              </a:solidFill>
            </c:spPr>
          </c:marker>
          <c:dLbls>
            <c:numFmt formatCode="#,##0&quot; €&quot;;\-#,##0&quot; €&quot;;&quot;- €&quot;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'Patrimonio y Deudas'!$B$34:$M$34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'Patrimonio y Deudas'!$B$37:$M$37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1"/>
        <c:axId val="85085846"/>
        <c:axId val="81343212"/>
      </c:lineChart>
      <c:catAx>
        <c:axId val="850858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343212"/>
        <c:crosses val="autoZero"/>
        <c:auto val="1"/>
        <c:lblAlgn val="ctr"/>
        <c:lblOffset val="100"/>
      </c:catAx>
      <c:valAx>
        <c:axId val="81343212"/>
        <c:scaling>
          <c:orientation val="minMax"/>
        </c:scaling>
        <c:delete val="0"/>
        <c:axPos val="l"/>
        <c:majorGridlines>
          <c:spPr>
            <a:ln w="6480">
              <a:solidFill>
                <a:srgbClr val="e5e3dc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085846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'Patrimonio y Deudas'!B63</c:f>
              <c:strCache>
                <c:ptCount val="1"/>
                <c:pt idx="0">
                  <c:v>Patrimonio neto (€)</c:v>
                </c:pt>
              </c:strCache>
            </c:strRef>
          </c:tx>
          <c:spPr>
            <a:solidFill>
              <a:srgbClr val="2e7d5e"/>
            </a:solidFill>
            <a:ln w="25920">
              <a:solidFill>
                <a:srgbClr val="2e7d5e"/>
              </a:solidFill>
              <a:round/>
            </a:ln>
          </c:spPr>
          <c:marker>
            <c:symbol val="circle"/>
            <c:size val="7"/>
            <c:spPr>
              <a:solidFill>
                <a:srgbClr val="2e7d5e"/>
              </a:solidFill>
            </c:spPr>
          </c:marker>
          <c:dLbls>
            <c:numFmt formatCode="#,##0&quot; €&quot;;\-#,##0&quot; €&quot;;&quot;- €&quot;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'Patrimonio y Deudas'!$A$64:$A$69</c:f>
              <c:strCache>
                <c:ptCount val="6"/>
                <c:pt idx="0">
                  <c:v>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</c:strCache>
            </c:strRef>
          </c:cat>
          <c:val>
            <c:numRef>
              <c:f>'Patrimonio y Deudas'!$B$64:$B$69</c:f>
              <c:numCache>
                <c:formatCode>General</c:formatCode>
                <c:ptCount val="6"/>
                <c:pt idx="0">
                  <c:v>0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1"/>
        <c:axId val="44963148"/>
        <c:axId val="94584415"/>
      </c:lineChart>
      <c:catAx>
        <c:axId val="4496314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584415"/>
        <c:crosses val="autoZero"/>
        <c:auto val="1"/>
        <c:lblAlgn val="ctr"/>
        <c:lblOffset val="100"/>
      </c:catAx>
      <c:valAx>
        <c:axId val="94584415"/>
        <c:scaling>
          <c:orientation val="minMax"/>
        </c:scaling>
        <c:delete val="0"/>
        <c:axPos val="l"/>
        <c:majorGridlines>
          <c:spPr>
            <a:ln w="6480">
              <a:solidFill>
                <a:srgbClr val="e5e3dc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963148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4</xdr:col>
      <xdr:colOff>1197720</xdr:colOff>
      <xdr:row>29</xdr:row>
      <xdr:rowOff>102600</xdr:rowOff>
    </xdr:to>
    <xdr:graphicFrame>
      <xdr:nvGraphicFramePr>
        <xdr:cNvPr id="0" name="Chart 1"/>
        <xdr:cNvGraphicFramePr/>
      </xdr:nvGraphicFramePr>
      <xdr:xfrm>
        <a:off x="0" y="3400200"/>
        <a:ext cx="6841440" cy="3236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77</xdr:row>
      <xdr:rowOff>0</xdr:rowOff>
    </xdr:from>
    <xdr:to>
      <xdr:col>4</xdr:col>
      <xdr:colOff>1197720</xdr:colOff>
      <xdr:row>93</xdr:row>
      <xdr:rowOff>188280</xdr:rowOff>
    </xdr:to>
    <xdr:graphicFrame>
      <xdr:nvGraphicFramePr>
        <xdr:cNvPr id="1" name="Chart 2"/>
        <xdr:cNvGraphicFramePr/>
      </xdr:nvGraphicFramePr>
      <xdr:xfrm>
        <a:off x="0" y="15678000"/>
        <a:ext cx="6841440" cy="3236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32</xdr:row>
      <xdr:rowOff>0</xdr:rowOff>
    </xdr:from>
    <xdr:to>
      <xdr:col>4</xdr:col>
      <xdr:colOff>1197720</xdr:colOff>
      <xdr:row>55</xdr:row>
      <xdr:rowOff>187560</xdr:rowOff>
    </xdr:to>
    <xdr:graphicFrame>
      <xdr:nvGraphicFramePr>
        <xdr:cNvPr id="2" name="Chart 3"/>
        <xdr:cNvGraphicFramePr/>
      </xdr:nvGraphicFramePr>
      <xdr:xfrm>
        <a:off x="0" y="7105320"/>
        <a:ext cx="6841440" cy="4569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58</xdr:row>
      <xdr:rowOff>0</xdr:rowOff>
    </xdr:from>
    <xdr:to>
      <xdr:col>4</xdr:col>
      <xdr:colOff>1197720</xdr:colOff>
      <xdr:row>74</xdr:row>
      <xdr:rowOff>187200</xdr:rowOff>
    </xdr:to>
    <xdr:graphicFrame>
      <xdr:nvGraphicFramePr>
        <xdr:cNvPr id="3" name="Chart 4"/>
        <xdr:cNvGraphicFramePr/>
      </xdr:nvGraphicFramePr>
      <xdr:xfrm>
        <a:off x="0" y="12058560"/>
        <a:ext cx="6841440" cy="3234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38</xdr:row>
      <xdr:rowOff>0</xdr:rowOff>
    </xdr:from>
    <xdr:to>
      <xdr:col>8</xdr:col>
      <xdr:colOff>22320</xdr:colOff>
      <xdr:row>55</xdr:row>
      <xdr:rowOff>178200</xdr:rowOff>
    </xdr:to>
    <xdr:graphicFrame>
      <xdr:nvGraphicFramePr>
        <xdr:cNvPr id="4" name="Chart 1"/>
        <xdr:cNvGraphicFramePr/>
      </xdr:nvGraphicFramePr>
      <xdr:xfrm>
        <a:off x="0" y="8143560"/>
        <a:ext cx="7922880" cy="3416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69</xdr:row>
      <xdr:rowOff>78120</xdr:rowOff>
    </xdr:from>
    <xdr:to>
      <xdr:col>5</xdr:col>
      <xdr:colOff>40680</xdr:colOff>
      <xdr:row>83</xdr:row>
      <xdr:rowOff>108720</xdr:rowOff>
    </xdr:to>
    <xdr:graphicFrame>
      <xdr:nvGraphicFramePr>
        <xdr:cNvPr id="5" name="Chart 2"/>
        <xdr:cNvGraphicFramePr/>
      </xdr:nvGraphicFramePr>
      <xdr:xfrm>
        <a:off x="0" y="14346360"/>
        <a:ext cx="5401800" cy="2697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31"/>
  <sheetViews>
    <sheetView showFormulas="false" showGridLines="fals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3.99"/>
    <col collapsed="false" customWidth="true" hidden="false" outlineLevel="0" max="2" min="2" style="1" width="72.01"/>
    <col collapsed="false" customWidth="true" hidden="false" outlineLevel="0" max="1025" min="3" style="0" width="8.67"/>
  </cols>
  <sheetData>
    <row r="1" customFormat="false" ht="25.5" hidden="false" customHeight="true" outlineLevel="0" collapsed="false">
      <c r="A1" s="2" t="s">
        <v>0</v>
      </c>
      <c r="B1" s="2"/>
    </row>
    <row r="2" customFormat="false" ht="61.5" hidden="false" customHeight="true" outlineLevel="0" collapsed="false">
      <c r="A2" s="3" t="s">
        <v>1</v>
      </c>
      <c r="B2" s="3"/>
    </row>
    <row r="3" customFormat="false" ht="24" hidden="false" customHeight="true" outlineLevel="0" collapsed="false">
      <c r="A3" s="4" t="s">
        <v>2</v>
      </c>
      <c r="B3" s="4"/>
    </row>
    <row r="4" customFormat="false" ht="4.5" hidden="false" customHeight="true" outlineLevel="0" collapsed="false">
      <c r="A4" s="5"/>
      <c r="B4" s="5"/>
    </row>
    <row r="5" customFormat="false" ht="12" hidden="false" customHeight="true" outlineLevel="0" collapsed="false"/>
    <row r="6" customFormat="false" ht="109.5" hidden="false" customHeight="true" outlineLevel="0" collapsed="false">
      <c r="A6" s="6" t="s">
        <v>3</v>
      </c>
      <c r="B6" s="6"/>
    </row>
    <row r="7" customFormat="false" ht="9.75" hidden="false" customHeight="true" outlineLevel="0" collapsed="false"/>
    <row r="8" customFormat="false" ht="24" hidden="false" customHeight="true" outlineLevel="0" collapsed="false">
      <c r="A8" s="7" t="s">
        <v>4</v>
      </c>
      <c r="B8" s="7"/>
    </row>
    <row r="9" customFormat="false" ht="7.5" hidden="false" customHeight="true" outlineLevel="0" collapsed="false"/>
    <row r="10" customFormat="false" ht="16.5" hidden="false" customHeight="true" outlineLevel="0" collapsed="false">
      <c r="B10" s="8" t="s">
        <v>5</v>
      </c>
    </row>
    <row r="11" customFormat="false" ht="15.75" hidden="false" customHeight="true" outlineLevel="0" collapsed="false">
      <c r="B11" s="9" t="s">
        <v>6</v>
      </c>
    </row>
    <row r="12" customFormat="false" ht="16.5" hidden="false" customHeight="true" outlineLevel="0" collapsed="false">
      <c r="B12" s="8" t="s">
        <v>7</v>
      </c>
    </row>
    <row r="13" customFormat="false" ht="15.75" hidden="false" customHeight="true" outlineLevel="0" collapsed="false">
      <c r="B13" s="9" t="s">
        <v>8</v>
      </c>
    </row>
    <row r="14" customFormat="false" ht="16.5" hidden="false" customHeight="true" outlineLevel="0" collapsed="false">
      <c r="B14" s="8" t="s">
        <v>9</v>
      </c>
    </row>
    <row r="15" customFormat="false" ht="15.75" hidden="false" customHeight="true" outlineLevel="0" collapsed="false">
      <c r="B15" s="9" t="s">
        <v>10</v>
      </c>
    </row>
    <row r="16" customFormat="false" ht="16.5" hidden="false" customHeight="true" outlineLevel="0" collapsed="false">
      <c r="B16" s="8" t="s">
        <v>11</v>
      </c>
    </row>
    <row r="17" customFormat="false" ht="15.75" hidden="false" customHeight="true" outlineLevel="0" collapsed="false">
      <c r="B17" s="9" t="s">
        <v>12</v>
      </c>
    </row>
    <row r="18" customFormat="false" ht="16.5" hidden="false" customHeight="true" outlineLevel="0" collapsed="false">
      <c r="B18" s="8" t="s">
        <v>13</v>
      </c>
    </row>
    <row r="19" customFormat="false" ht="15.75" hidden="false" customHeight="true" outlineLevel="0" collapsed="false">
      <c r="B19" s="9" t="s">
        <v>14</v>
      </c>
    </row>
    <row r="20" customFormat="false" ht="16.5" hidden="false" customHeight="true" outlineLevel="0" collapsed="false">
      <c r="B20" s="8" t="s">
        <v>15</v>
      </c>
    </row>
    <row r="21" customFormat="false" ht="15.75" hidden="false" customHeight="true" outlineLevel="0" collapsed="false">
      <c r="B21" s="9" t="s">
        <v>16</v>
      </c>
    </row>
    <row r="22" customFormat="false" ht="16.5" hidden="false" customHeight="true" outlineLevel="0" collapsed="false">
      <c r="B22" s="8" t="s">
        <v>17</v>
      </c>
    </row>
    <row r="23" customFormat="false" ht="15.75" hidden="false" customHeight="true" outlineLevel="0" collapsed="false">
      <c r="B23" s="9" t="s">
        <v>18</v>
      </c>
    </row>
    <row r="24" customFormat="false" ht="16.5" hidden="false" customHeight="true" outlineLevel="0" collapsed="false">
      <c r="B24" s="8" t="s">
        <v>19</v>
      </c>
    </row>
    <row r="25" customFormat="false" ht="15.75" hidden="false" customHeight="true" outlineLevel="0" collapsed="false">
      <c r="A25" s="10"/>
      <c r="B25" s="9" t="s">
        <v>20</v>
      </c>
    </row>
    <row r="26" customFormat="false" ht="15" hidden="false" customHeight="true" outlineLevel="0" collapsed="false"/>
    <row r="27" customFormat="false" ht="30" hidden="false" customHeight="true" outlineLevel="0" collapsed="false">
      <c r="A27" s="11" t="s">
        <v>21</v>
      </c>
      <c r="B27" s="11"/>
    </row>
    <row r="28" customFormat="false" ht="15" hidden="false" customHeight="true" outlineLevel="0" collapsed="false">
      <c r="A28" s="12"/>
    </row>
    <row r="29" customFormat="false" ht="18" hidden="false" customHeight="true" outlineLevel="0" collapsed="false">
      <c r="A29" s="13" t="s">
        <v>22</v>
      </c>
      <c r="B29" s="13"/>
    </row>
    <row r="30" customFormat="false" ht="33.75" hidden="false" customHeight="true" outlineLevel="0" collapsed="false">
      <c r="A30" s="14" t="s">
        <v>23</v>
      </c>
      <c r="B30" s="14"/>
    </row>
    <row r="31" customFormat="false" ht="15" hidden="false" customHeight="true" outlineLevel="0" collapsed="false"/>
  </sheetData>
  <sheetProtection sheet="true"/>
  <mergeCells count="9">
    <mergeCell ref="A1:B1"/>
    <mergeCell ref="A2:B2"/>
    <mergeCell ref="A3:B3"/>
    <mergeCell ref="A4:B4"/>
    <mergeCell ref="A6:B6"/>
    <mergeCell ref="A8:B8"/>
    <mergeCell ref="A27:B27"/>
    <mergeCell ref="A29:B29"/>
    <mergeCell ref="A30:B30"/>
  </mergeCells>
  <hyperlinks>
    <hyperlink ref="B10" location="'Dashboard'!A1" display="▸  DASHBOARD"/>
    <hyperlink ref="B12" location="'Configuración'!A1" display="▸  CONFIGURACIÓN"/>
    <hyperlink ref="B14" location="'Control Mensual'!A1" display="▸  CONTROL MENSUAL"/>
    <hyperlink ref="B16" location="'Presupuesto'!A1" display="▸  PRESUPUESTO"/>
    <hyperlink ref="B18" location="'Objetivos de Ahorro'!A1" display="▸  OBJETIVOS DE AHORRO"/>
    <hyperlink ref="B20" location="'Patrimonio y Deudas'!A1" display="▸  PATRIMONIO Y DEUDAS"/>
    <hyperlink ref="B22" location="'Resumen Anual'!A1" display="▸  RESUMEN ANUAL"/>
    <hyperlink ref="B24" location="'Empieza Aquí'!A1" display="▸  EMPIEZA AQUÍ"/>
    <hyperlink ref="A27" location="'Empieza Aquí'!A1" display="▶   EMPEZAR AHORA"/>
  </hyperlinks>
  <printOptions headings="false" gridLines="false" gridLinesSet="true" horizontalCentered="false" verticalCentered="false"/>
  <pageMargins left="0.4" right="0.4" top="0.5" bottom="0.5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5.52"/>
    <col collapsed="false" customWidth="true" hidden="false" outlineLevel="0" max="2" min="2" style="1" width="95"/>
    <col collapsed="false" customWidth="true" hidden="false" outlineLevel="0" max="1025" min="3" style="0" width="8.67"/>
  </cols>
  <sheetData>
    <row r="1" customFormat="false" ht="42" hidden="false" customHeight="true" outlineLevel="0" collapsed="false">
      <c r="A1" s="15" t="s">
        <v>24</v>
      </c>
      <c r="B1" s="15"/>
    </row>
    <row r="3" customFormat="false" ht="33.75" hidden="false" customHeight="true" outlineLevel="0" collapsed="false">
      <c r="B3" s="16" t="s">
        <v>25</v>
      </c>
    </row>
    <row r="5" customFormat="false" ht="25.5" hidden="false" customHeight="true" outlineLevel="0" collapsed="false">
      <c r="B5" s="17" t="s">
        <v>26</v>
      </c>
    </row>
    <row r="7" customFormat="false" ht="33.75" hidden="false" customHeight="true" outlineLevel="0" collapsed="false">
      <c r="A7" s="18" t="s">
        <v>27</v>
      </c>
      <c r="B7" s="19" t="s">
        <v>28</v>
      </c>
    </row>
    <row r="8" customFormat="false" ht="24" hidden="false" customHeight="true" outlineLevel="0" collapsed="false">
      <c r="A8" s="18" t="s">
        <v>27</v>
      </c>
      <c r="B8" s="19" t="s">
        <v>29</v>
      </c>
    </row>
    <row r="9" customFormat="false" ht="24" hidden="false" customHeight="true" outlineLevel="0" collapsed="false">
      <c r="A9" s="18" t="s">
        <v>27</v>
      </c>
      <c r="B9" s="19" t="s">
        <v>30</v>
      </c>
    </row>
    <row r="11" customFormat="false" ht="25.5" hidden="false" customHeight="true" outlineLevel="0" collapsed="false">
      <c r="B11" s="17" t="s">
        <v>31</v>
      </c>
    </row>
    <row r="13" customFormat="false" ht="30" hidden="false" customHeight="true" outlineLevel="0" collapsed="false">
      <c r="B13" s="19" t="s">
        <v>32</v>
      </c>
    </row>
    <row r="14" customFormat="false" ht="30" hidden="false" customHeight="true" outlineLevel="0" collapsed="false">
      <c r="B14" s="19" t="s">
        <v>33</v>
      </c>
    </row>
    <row r="15" customFormat="false" ht="30" hidden="false" customHeight="true" outlineLevel="0" collapsed="false">
      <c r="B15" s="19" t="s">
        <v>34</v>
      </c>
    </row>
    <row r="16" customFormat="false" ht="18" hidden="false" customHeight="true" outlineLevel="0" collapsed="false">
      <c r="B16" s="19" t="s">
        <v>35</v>
      </c>
    </row>
    <row r="17" customFormat="false" ht="18" hidden="false" customHeight="true" outlineLevel="0" collapsed="false">
      <c r="B17" s="19" t="s">
        <v>36</v>
      </c>
    </row>
    <row r="18" customFormat="false" ht="30" hidden="false" customHeight="true" outlineLevel="0" collapsed="false">
      <c r="B18" s="19" t="s">
        <v>37</v>
      </c>
    </row>
    <row r="20" customFormat="false" ht="25.5" hidden="false" customHeight="true" outlineLevel="0" collapsed="false">
      <c r="B20" s="17" t="s">
        <v>38</v>
      </c>
    </row>
    <row r="22" customFormat="false" ht="18" hidden="false" customHeight="true" outlineLevel="0" collapsed="false">
      <c r="A22" s="20"/>
      <c r="B22" s="21" t="s">
        <v>39</v>
      </c>
    </row>
    <row r="23" customFormat="false" ht="18" hidden="false" customHeight="true" outlineLevel="0" collapsed="false">
      <c r="A23" s="22"/>
      <c r="B23" s="21" t="s">
        <v>40</v>
      </c>
    </row>
    <row r="24" customFormat="false" ht="18" hidden="false" customHeight="true" outlineLevel="0" collapsed="false">
      <c r="A24" s="23"/>
      <c r="B24" s="21" t="s">
        <v>41</v>
      </c>
    </row>
    <row r="26" customFormat="false" ht="33.75" hidden="false" customHeight="true" outlineLevel="0" collapsed="false">
      <c r="B26" s="24" t="s">
        <v>42</v>
      </c>
    </row>
    <row r="28" customFormat="false" ht="15" hidden="false" customHeight="true" outlineLevel="0" collapsed="false">
      <c r="B28" s="25" t="s">
        <v>43</v>
      </c>
    </row>
  </sheetData>
  <sheetProtection sheet="true"/>
  <mergeCells count="1">
    <mergeCell ref="A1:B1"/>
  </mergeCells>
  <conditionalFormatting sqref="A7:A9">
    <cfRule type="cellIs" priority="2" operator="equal" aboveAverage="0" equalAverage="0" bottom="0" percent="0" rank="0" text="" dxfId="0">
      <formula>"☑"</formula>
    </cfRule>
  </conditionalFormatting>
  <dataValidations count="1">
    <dataValidation allowBlank="false" operator="between" showDropDown="false" showErrorMessage="false" showInputMessage="false" sqref="A7:A9" type="list">
      <formula1>"☐,☑"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RowHeight="15" zeroHeight="false" outlineLevelRow="0" outlineLevelCol="0"/>
  <cols>
    <col collapsed="false" customWidth="true" hidden="false" outlineLevel="0" max="5" min="1" style="1" width="19.99"/>
    <col collapsed="false" customWidth="true" hidden="false" outlineLevel="0" max="6" min="6" style="1" width="2.99"/>
    <col collapsed="false" customWidth="true" hidden="false" outlineLevel="0" max="7" min="7" style="1" width="16"/>
    <col collapsed="false" customWidth="true" hidden="false" outlineLevel="0" max="8" min="8" style="1" width="14.01"/>
    <col collapsed="false" customWidth="true" hidden="false" outlineLevel="0" max="1025" min="9" style="0" width="8.67"/>
  </cols>
  <sheetData>
    <row r="1" customFormat="false" ht="37.5" hidden="false" customHeight="true" outlineLevel="0" collapsed="false">
      <c r="A1" s="15" t="s">
        <v>44</v>
      </c>
      <c r="B1" s="15"/>
      <c r="C1" s="15"/>
      <c r="D1" s="15"/>
      <c r="E1" s="15"/>
    </row>
    <row r="2" customFormat="false" ht="18" hidden="false" customHeight="true" outlineLevel="0" collapsed="false">
      <c r="A2" s="26" t="s">
        <v>45</v>
      </c>
      <c r="B2" s="26"/>
      <c r="C2" s="26"/>
      <c r="D2" s="26"/>
      <c r="E2" s="26"/>
    </row>
    <row r="3" customFormat="false" ht="15" hidden="false" customHeight="true" outlineLevel="0" collapsed="false">
      <c r="A3" s="27" t="s">
        <v>46</v>
      </c>
      <c r="B3" s="28" t="s">
        <v>47</v>
      </c>
      <c r="D3" s="27" t="s">
        <v>48</v>
      </c>
      <c r="E3" s="29" t="n">
        <f aca="false">Configuración!$D$30</f>
        <v>2026</v>
      </c>
    </row>
    <row r="5" customFormat="false" ht="30" hidden="false" customHeight="true" outlineLevel="0" collapsed="false">
      <c r="A5" s="30" t="s">
        <v>49</v>
      </c>
      <c r="B5" s="31" t="s">
        <v>50</v>
      </c>
      <c r="C5" s="32" t="s">
        <v>51</v>
      </c>
      <c r="D5" s="33" t="s">
        <v>52</v>
      </c>
      <c r="E5" s="34" t="s">
        <v>53</v>
      </c>
    </row>
    <row r="6" customFormat="false" ht="30" hidden="false" customHeight="true" outlineLevel="0" collapsed="false">
      <c r="A6" s="35" t="n">
        <f aca="false">INDEX('Control Mensual'!$B$10:$M$10,1,MATCH(Dashboard!$B$3,'Control Mensual'!$B$3:$M$3,0))</f>
        <v>0</v>
      </c>
      <c r="B6" s="36" t="n">
        <f aca="false">INDEX('Control Mensual'!$B$48:$M$48,1,MATCH(Dashboard!$B$3,'Control Mensual'!$B$3:$M$3,0))</f>
        <v>0</v>
      </c>
      <c r="C6" s="37" t="n">
        <f aca="false">INDEX('Control Mensual'!$B$49:$M$49,1,MATCH(Dashboard!$B$3,'Control Mensual'!$B$3:$M$3,0))</f>
        <v>0</v>
      </c>
      <c r="D6" s="38" t="n">
        <f aca="false">INDEX('Control Mensual'!$B$50:$M$50,1,MATCH(Dashboard!$B$3,'Control Mensual'!$B$3:$M$3,0))</f>
        <v>0</v>
      </c>
      <c r="E6" s="39" t="n">
        <f aca="false">'Patrimonio y Deudas'!C30</f>
        <v>0</v>
      </c>
    </row>
    <row r="8" customFormat="false" ht="21.75" hidden="false" customHeight="true" outlineLevel="0" collapsed="false">
      <c r="A8" s="40" t="s">
        <v>54</v>
      </c>
      <c r="B8" s="40"/>
      <c r="C8" s="40"/>
      <c r="D8" s="40"/>
      <c r="E8" s="40"/>
    </row>
    <row r="9" customFormat="false" ht="15" hidden="false" customHeight="true" outlineLevel="0" collapsed="false">
      <c r="A9" s="41" t="s">
        <v>55</v>
      </c>
      <c r="B9" s="41"/>
      <c r="C9" s="41"/>
      <c r="D9" s="42" t="n">
        <f aca="false">IFERROR('Control Mensual'!N13/'Control Mensual'!N10,0)</f>
        <v>0</v>
      </c>
    </row>
    <row r="10" customFormat="false" ht="15" hidden="false" customHeight="true" outlineLevel="0" collapsed="false">
      <c r="A10" s="41" t="s">
        <v>56</v>
      </c>
      <c r="B10" s="41"/>
      <c r="C10" s="41"/>
      <c r="D10" s="42" t="n">
        <f aca="false">IFERROR('Patrimonio y Deudas'!C24*12/'Control Mensual'!N10,0)</f>
        <v>0</v>
      </c>
    </row>
    <row r="11" customFormat="false" ht="15" hidden="false" customHeight="true" outlineLevel="0" collapsed="false">
      <c r="A11" s="41" t="s">
        <v>57</v>
      </c>
      <c r="B11" s="41"/>
      <c r="C11" s="41"/>
      <c r="D11" s="42" t="n">
        <f aca="false">IFERROR('Control Mensual'!N45/'Control Mensual'!N10,0)</f>
        <v>0</v>
      </c>
    </row>
    <row r="12" customFormat="false" ht="25.5" hidden="false" customHeight="true" outlineLevel="0" collapsed="false">
      <c r="A12" s="43" t="str">
        <f aca="false">IF($A$6=0,"Introduce tus datos de este mes para ver aquí tu mensaje personalizado.",IF($C$6&lt;0,"⚠ Este mes has gastado más de lo que ingresas. Revisa tus gastos variables antes de que acabe el mes.",IF($D$6&gt;=Configuración!$D$25,"Buen mes: tu tasa de ahorro cumple tu objetivo. Sigue así.","Este mes tu tasa de ahorro está por debajo de tu objetivo. Aún estás a tiempo de ajustarlo.")))</f>
        <v>Introduce tus datos de este mes para ver aquí tu mensaje personalizado.</v>
      </c>
      <c r="B12" s="43"/>
      <c r="C12" s="43"/>
      <c r="D12" s="43"/>
      <c r="E12" s="43"/>
    </row>
    <row r="15" customFormat="false" ht="21.75" hidden="false" customHeight="true" outlineLevel="0" collapsed="false">
      <c r="A15" s="44" t="s">
        <v>58</v>
      </c>
      <c r="B15" s="44"/>
    </row>
    <row r="16" customFormat="false" ht="15" hidden="false" customHeight="true" outlineLevel="0" collapsed="false">
      <c r="A16" s="45" t="str">
        <f aca="false">'Control Mensual'!A13</f>
        <v>Alquiler / Hipoteca</v>
      </c>
      <c r="B16" s="46" t="n">
        <f aca="false">'Control Mensual'!N13</f>
        <v>0</v>
      </c>
    </row>
    <row r="17" customFormat="false" ht="15" hidden="false" customHeight="true" outlineLevel="0" collapsed="false">
      <c r="A17" s="45" t="str">
        <f aca="false">'Control Mensual'!A14</f>
        <v>Comunidad de propietarios</v>
      </c>
      <c r="B17" s="46" t="n">
        <f aca="false">'Control Mensual'!N14</f>
        <v>0</v>
      </c>
    </row>
    <row r="18" customFormat="false" ht="15" hidden="false" customHeight="true" outlineLevel="0" collapsed="false">
      <c r="A18" s="45" t="str">
        <f aca="false">'Control Mensual'!A15</f>
        <v>Electricidad</v>
      </c>
      <c r="B18" s="46" t="n">
        <f aca="false">'Control Mensual'!N15</f>
        <v>0</v>
      </c>
    </row>
    <row r="19" customFormat="false" ht="15" hidden="false" customHeight="true" outlineLevel="0" collapsed="false">
      <c r="A19" s="45" t="str">
        <f aca="false">'Control Mensual'!A16</f>
        <v>Agua</v>
      </c>
      <c r="B19" s="46" t="n">
        <f aca="false">'Control Mensual'!N16</f>
        <v>0</v>
      </c>
    </row>
    <row r="20" customFormat="false" ht="15" hidden="false" customHeight="true" outlineLevel="0" collapsed="false">
      <c r="A20" s="45" t="str">
        <f aca="false">'Control Mensual'!A17</f>
        <v>Gas / Calefacción</v>
      </c>
      <c r="B20" s="46" t="n">
        <f aca="false">'Control Mensual'!N17</f>
        <v>0</v>
      </c>
    </row>
    <row r="21" customFormat="false" ht="15" hidden="false" customHeight="true" outlineLevel="0" collapsed="false">
      <c r="A21" s="45" t="str">
        <f aca="false">'Control Mensual'!A18</f>
        <v>Alimentación</v>
      </c>
      <c r="B21" s="46" t="n">
        <f aca="false">'Control Mensual'!N18</f>
        <v>0</v>
      </c>
    </row>
    <row r="22" customFormat="false" ht="15" hidden="false" customHeight="true" outlineLevel="0" collapsed="false">
      <c r="A22" s="45" t="str">
        <f aca="false">'Control Mensual'!A19</f>
        <v>Telecomunicaciones</v>
      </c>
      <c r="B22" s="46" t="n">
        <f aca="false">'Control Mensual'!N19</f>
        <v>0</v>
      </c>
    </row>
    <row r="23" customFormat="false" ht="15" hidden="false" customHeight="true" outlineLevel="0" collapsed="false">
      <c r="A23" s="45" t="str">
        <f aca="false">'Control Mensual'!A20</f>
        <v>Seguro coche</v>
      </c>
      <c r="B23" s="46" t="n">
        <f aca="false">'Control Mensual'!N20</f>
        <v>0</v>
      </c>
    </row>
    <row r="24" customFormat="false" ht="15" hidden="false" customHeight="true" outlineLevel="0" collapsed="false">
      <c r="A24" s="45" t="str">
        <f aca="false">'Control Mensual'!A21</f>
        <v>Seguro vida</v>
      </c>
      <c r="B24" s="46" t="n">
        <f aca="false">'Control Mensual'!N21</f>
        <v>0</v>
      </c>
    </row>
    <row r="25" customFormat="false" ht="15" hidden="false" customHeight="true" outlineLevel="0" collapsed="false">
      <c r="A25" s="45" t="str">
        <f aca="false">'Control Mensual'!A22</f>
        <v>Seguro hogar</v>
      </c>
      <c r="B25" s="46" t="n">
        <f aca="false">'Control Mensual'!N22</f>
        <v>0</v>
      </c>
    </row>
    <row r="26" customFormat="false" ht="15" hidden="false" customHeight="true" outlineLevel="0" collapsed="false">
      <c r="A26" s="45" t="str">
        <f aca="false">'Control Mensual'!A23</f>
        <v>Transporte</v>
      </c>
      <c r="B26" s="46" t="n">
        <f aca="false">'Control Mensual'!N23</f>
        <v>0</v>
      </c>
    </row>
    <row r="27" customFormat="false" ht="15" hidden="false" customHeight="true" outlineLevel="0" collapsed="false">
      <c r="A27" s="45" t="str">
        <f aca="false">'Control Mensual'!A24</f>
        <v>IBI</v>
      </c>
      <c r="B27" s="46" t="n">
        <f aca="false">'Control Mensual'!N24</f>
        <v>0</v>
      </c>
    </row>
    <row r="28" customFormat="false" ht="15" hidden="false" customHeight="true" outlineLevel="0" collapsed="false">
      <c r="A28" s="45" t="str">
        <f aca="false">'Control Mensual'!A25</f>
        <v>Impuestos (IRPF)</v>
      </c>
      <c r="B28" s="46" t="n">
        <f aca="false">'Control Mensual'!N25</f>
        <v>0</v>
      </c>
    </row>
    <row r="29" customFormat="false" ht="15" hidden="false" customHeight="true" outlineLevel="0" collapsed="false">
      <c r="A29" s="45" t="str">
        <f aca="false">'Control Mensual'!A26</f>
        <v>Formación / Suscrip. profesionales</v>
      </c>
      <c r="B29" s="46" t="n">
        <f aca="false">'Control Mensual'!N26</f>
        <v>0</v>
      </c>
    </row>
    <row r="30" customFormat="false" ht="15" hidden="false" customHeight="true" outlineLevel="0" collapsed="false">
      <c r="A30" s="45" t="str">
        <f aca="false">'Control Mensual'!A30</f>
        <v>Ocio y restauración</v>
      </c>
      <c r="B30" s="46" t="n">
        <f aca="false">'Control Mensual'!N30</f>
        <v>0</v>
      </c>
    </row>
    <row r="31" customFormat="false" ht="15" hidden="false" customHeight="true" outlineLevel="0" collapsed="false">
      <c r="A31" s="45" t="str">
        <f aca="false">'Control Mensual'!A31</f>
        <v>Ropa y complementos</v>
      </c>
      <c r="B31" s="46" t="n">
        <f aca="false">'Control Mensual'!N31</f>
        <v>0</v>
      </c>
    </row>
    <row r="32" customFormat="false" ht="15" hidden="false" customHeight="true" outlineLevel="0" collapsed="false">
      <c r="A32" s="45" t="str">
        <f aca="false">'Control Mensual'!A32</f>
        <v>Belleza y salud</v>
      </c>
      <c r="B32" s="46" t="n">
        <f aca="false">'Control Mensual'!N32</f>
        <v>0</v>
      </c>
    </row>
    <row r="33" customFormat="false" ht="15" hidden="false" customHeight="true" outlineLevel="0" collapsed="false">
      <c r="A33" s="45" t="str">
        <f aca="false">'Control Mensual'!A33</f>
        <v>Gimnasio</v>
      </c>
      <c r="B33" s="46" t="n">
        <f aca="false">'Control Mensual'!N33</f>
        <v>0</v>
      </c>
    </row>
    <row r="34" customFormat="false" ht="15" hidden="false" customHeight="true" outlineLevel="0" collapsed="false">
      <c r="A34" s="45" t="str">
        <f aca="false">'Control Mensual'!A34</f>
        <v>Vacaciones y viajes</v>
      </c>
      <c r="B34" s="46" t="n">
        <f aca="false">'Control Mensual'!N34</f>
        <v>0</v>
      </c>
    </row>
    <row r="35" customFormat="false" ht="15" hidden="false" customHeight="true" outlineLevel="0" collapsed="false">
      <c r="A35" s="45" t="str">
        <f aca="false">'Control Mensual'!A35</f>
        <v>Suscripciones (streaming, etc.)</v>
      </c>
      <c r="B35" s="46" t="n">
        <f aca="false">'Control Mensual'!N35</f>
        <v>0</v>
      </c>
    </row>
    <row r="36" customFormat="false" ht="15" hidden="false" customHeight="true" outlineLevel="0" collapsed="false">
      <c r="A36" s="45" t="str">
        <f aca="false">'Control Mensual'!A36</f>
        <v>Regalos</v>
      </c>
      <c r="B36" s="46" t="n">
        <f aca="false">'Control Mensual'!N36</f>
        <v>0</v>
      </c>
    </row>
    <row r="37" customFormat="false" ht="15" hidden="false" customHeight="true" outlineLevel="0" collapsed="false">
      <c r="A37" s="45" t="str">
        <f aca="false">'Control Mensual'!A37</f>
        <v>Imprevistos</v>
      </c>
      <c r="B37" s="46" t="n">
        <f aca="false">'Control Mensual'!N37</f>
        <v>0</v>
      </c>
    </row>
    <row r="38" customFormat="false" ht="15" hidden="false" customHeight="true" outlineLevel="0" collapsed="false">
      <c r="A38" s="45" t="str">
        <f aca="false">'Control Mensual'!A38</f>
        <v>Otros gastos</v>
      </c>
      <c r="B38" s="46" t="n">
        <f aca="false">'Control Mensual'!N38</f>
        <v>0</v>
      </c>
    </row>
    <row r="97" customFormat="false" ht="15" hidden="false" customHeight="true" outlineLevel="0" collapsed="false">
      <c r="E97" s="25" t="s">
        <v>43</v>
      </c>
    </row>
  </sheetData>
  <sheetProtection sheet="true"/>
  <mergeCells count="8">
    <mergeCell ref="A1:E1"/>
    <mergeCell ref="A2:E2"/>
    <mergeCell ref="A8:E8"/>
    <mergeCell ref="A9:C9"/>
    <mergeCell ref="A10:C10"/>
    <mergeCell ref="A11:C11"/>
    <mergeCell ref="A12:E12"/>
    <mergeCell ref="A15:B15"/>
  </mergeCells>
  <conditionalFormatting sqref="A12:E12">
    <cfRule type="expression" priority="2" aboveAverage="0" equalAverage="0" bottom="0" percent="0" rank="0" text="" dxfId="1">
      <formula>ISNUMBER(SEARCH("Introduce tus datos",$A$12))</formula>
    </cfRule>
    <cfRule type="expression" priority="3" aboveAverage="0" equalAverage="0" bottom="0" percent="0" rank="0" text="" dxfId="2">
      <formula>ISNUMBER(SEARCH("gastado más",$A$12))</formula>
    </cfRule>
    <cfRule type="expression" priority="4" aboveAverage="0" equalAverage="0" bottom="0" percent="0" rank="0" text="" dxfId="3">
      <formula>ISNUMBER(SEARCH("Buen mes",$A$12))</formula>
    </cfRule>
    <cfRule type="expression" priority="5" aboveAverage="0" equalAverage="0" bottom="0" percent="0" rank="0" text="" dxfId="4">
      <formula>ISNUMBER(SEARCH("por debajo",$A$12))</formula>
    </cfRule>
  </conditionalFormatting>
  <conditionalFormatting sqref="D9">
    <cfRule type="iconSet" priority="6">
      <iconSet iconSet="3TrafficLights1" reverse="1">
        <cfvo type="num" val="0"/>
        <cfvo type="num" val="0.3"/>
        <cfvo type="num" val="0.4"/>
      </iconSet>
    </cfRule>
  </conditionalFormatting>
  <conditionalFormatting sqref="D10">
    <cfRule type="iconSet" priority="7">
      <iconSet iconSet="3TrafficLights1" reverse="1">
        <cfvo type="num" val="0"/>
        <cfvo type="num" val="0.2"/>
        <cfvo type="num" val="0.35"/>
      </iconSet>
    </cfRule>
  </conditionalFormatting>
  <conditionalFormatting sqref="D11">
    <cfRule type="iconSet" priority="8">
      <iconSet iconSet="3TrafficLights1">
        <cfvo type="num" val="0"/>
        <cfvo type="num" val="0.1"/>
        <cfvo type="num" val="0.2"/>
      </iconSet>
    </cfRule>
  </conditionalFormatting>
  <dataValidations count="1">
    <dataValidation allowBlank="false" operator="between" showDropDown="false" showErrorMessage="false" showInputMessage="false" sqref="B3" type="list">
      <formula1>"Enero,Febrero,Marzo,Abril,Mayo,Junio,Julio,Agosto,Septiembre,Octubre,Noviembre,Diciembre"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19" activePane="bottomLeft" state="frozen"/>
      <selection pane="topLeft" activeCell="A1" activeCellId="0" sqref="A1"/>
      <selection pane="bottomLeft" activeCell="D13" activeCellId="0" sqref="D13"/>
    </sheetView>
  </sheetViews>
  <sheetFormatPr defaultRowHeight="15" zeroHeight="false" outlineLevelRow="0" outlineLevelCol="0"/>
  <cols>
    <col collapsed="false" customWidth="true" hidden="false" outlineLevel="0" max="4" min="1" style="1" width="26"/>
    <col collapsed="false" customWidth="true" hidden="false" outlineLevel="0" max="5" min="5" style="1" width="2.99"/>
    <col collapsed="false" customWidth="true" hidden="false" outlineLevel="0" max="6" min="6" style="1" width="30.01"/>
    <col collapsed="false" customWidth="true" hidden="false" outlineLevel="0" max="7" min="7" style="1" width="14.01"/>
    <col collapsed="false" customWidth="true" hidden="false" outlineLevel="0" max="1025" min="8" style="0" width="8.67"/>
  </cols>
  <sheetData>
    <row r="1" customFormat="false" ht="33.75" hidden="false" customHeight="true" outlineLevel="0" collapsed="false">
      <c r="A1" s="15" t="s">
        <v>59</v>
      </c>
      <c r="B1" s="15"/>
      <c r="C1" s="15"/>
      <c r="D1" s="15"/>
      <c r="E1" s="15"/>
      <c r="F1" s="15"/>
      <c r="G1" s="15"/>
    </row>
    <row r="2" customFormat="false" ht="18" hidden="false" customHeight="true" outlineLevel="0" collapsed="false">
      <c r="A2" s="26" t="s">
        <v>60</v>
      </c>
      <c r="B2" s="26"/>
      <c r="C2" s="26"/>
      <c r="D2" s="26"/>
      <c r="E2" s="26"/>
      <c r="F2" s="26"/>
      <c r="G2" s="26"/>
    </row>
    <row r="4" customFormat="false" ht="21.75" hidden="false" customHeight="true" outlineLevel="0" collapsed="false">
      <c r="A4" s="40" t="s">
        <v>61</v>
      </c>
      <c r="B4" s="40"/>
      <c r="C4" s="40"/>
      <c r="D4" s="40"/>
    </row>
    <row r="5" customFormat="false" ht="15" hidden="false" customHeight="true" outlineLevel="0" collapsed="false">
      <c r="A5" s="47" t="s">
        <v>62</v>
      </c>
      <c r="B5" s="47" t="s">
        <v>63</v>
      </c>
      <c r="C5" s="47" t="s">
        <v>64</v>
      </c>
      <c r="D5" s="47" t="s">
        <v>65</v>
      </c>
    </row>
    <row r="6" customFormat="false" ht="15.75" hidden="false" customHeight="true" outlineLevel="0" collapsed="false">
      <c r="A6" s="48" t="s">
        <v>66</v>
      </c>
      <c r="B6" s="48" t="s">
        <v>67</v>
      </c>
      <c r="C6" s="48" t="s">
        <v>68</v>
      </c>
      <c r="D6" s="48" t="s">
        <v>69</v>
      </c>
    </row>
    <row r="7" customFormat="false" ht="15.75" hidden="false" customHeight="true" outlineLevel="0" collapsed="false">
      <c r="A7" s="48" t="s">
        <v>70</v>
      </c>
      <c r="B7" s="48" t="s">
        <v>71</v>
      </c>
      <c r="C7" s="48" t="s">
        <v>72</v>
      </c>
      <c r="D7" s="48" t="s">
        <v>73</v>
      </c>
    </row>
    <row r="8" customFormat="false" ht="15.75" hidden="false" customHeight="true" outlineLevel="0" collapsed="false">
      <c r="A8" s="48" t="s">
        <v>74</v>
      </c>
      <c r="B8" s="48" t="s">
        <v>75</v>
      </c>
      <c r="C8" s="48" t="s">
        <v>76</v>
      </c>
      <c r="D8" s="48" t="s">
        <v>77</v>
      </c>
    </row>
    <row r="9" customFormat="false" ht="15.75" hidden="false" customHeight="true" outlineLevel="0" collapsed="false">
      <c r="A9" s="48" t="s">
        <v>78</v>
      </c>
      <c r="B9" s="48" t="s">
        <v>79</v>
      </c>
      <c r="C9" s="48" t="s">
        <v>80</v>
      </c>
      <c r="D9" s="49"/>
    </row>
    <row r="10" customFormat="false" ht="15.75" hidden="false" customHeight="true" outlineLevel="0" collapsed="false">
      <c r="A10" s="48" t="s">
        <v>81</v>
      </c>
      <c r="B10" s="48" t="s">
        <v>82</v>
      </c>
      <c r="C10" s="48" t="s">
        <v>83</v>
      </c>
      <c r="D10" s="49"/>
    </row>
    <row r="11" customFormat="false" ht="15.75" hidden="false" customHeight="true" outlineLevel="0" collapsed="false">
      <c r="A11" s="49"/>
      <c r="B11" s="48" t="s">
        <v>84</v>
      </c>
      <c r="C11" s="48" t="s">
        <v>85</v>
      </c>
      <c r="D11" s="49"/>
    </row>
    <row r="12" customFormat="false" ht="15.75" hidden="false" customHeight="true" outlineLevel="0" collapsed="false">
      <c r="A12" s="49"/>
      <c r="B12" s="48" t="s">
        <v>86</v>
      </c>
      <c r="C12" s="48" t="s">
        <v>87</v>
      </c>
      <c r="D12" s="49"/>
    </row>
    <row r="13" customFormat="false" ht="15.75" hidden="false" customHeight="true" outlineLevel="0" collapsed="false">
      <c r="A13" s="49"/>
      <c r="B13" s="48" t="s">
        <v>88</v>
      </c>
      <c r="C13" s="48" t="s">
        <v>89</v>
      </c>
      <c r="D13" s="49"/>
    </row>
    <row r="14" customFormat="false" ht="15.75" hidden="false" customHeight="true" outlineLevel="0" collapsed="false">
      <c r="A14" s="49"/>
      <c r="B14" s="48" t="s">
        <v>90</v>
      </c>
      <c r="C14" s="48" t="s">
        <v>91</v>
      </c>
      <c r="D14" s="49"/>
    </row>
    <row r="15" customFormat="false" ht="15.75" hidden="false" customHeight="true" outlineLevel="0" collapsed="false">
      <c r="A15" s="49"/>
      <c r="B15" s="48" t="s">
        <v>92</v>
      </c>
      <c r="C15" s="49"/>
      <c r="D15" s="49"/>
    </row>
    <row r="16" customFormat="false" ht="15.75" hidden="false" customHeight="true" outlineLevel="0" collapsed="false">
      <c r="A16" s="49"/>
      <c r="B16" s="48" t="s">
        <v>93</v>
      </c>
      <c r="C16" s="49"/>
      <c r="D16" s="49"/>
    </row>
    <row r="17" customFormat="false" ht="15.75" hidden="false" customHeight="true" outlineLevel="0" collapsed="false">
      <c r="A17" s="49"/>
      <c r="B17" s="48" t="s">
        <v>94</v>
      </c>
      <c r="C17" s="49"/>
      <c r="D17" s="49"/>
    </row>
    <row r="18" customFormat="false" ht="15.75" hidden="false" customHeight="true" outlineLevel="0" collapsed="false">
      <c r="A18" s="49"/>
      <c r="B18" s="48" t="s">
        <v>95</v>
      </c>
      <c r="C18" s="49"/>
      <c r="D18" s="49"/>
    </row>
    <row r="19" customFormat="false" ht="15.75" hidden="false" customHeight="true" outlineLevel="0" collapsed="false">
      <c r="A19" s="49"/>
      <c r="B19" s="48" t="s">
        <v>96</v>
      </c>
      <c r="C19" s="49"/>
      <c r="D19" s="49"/>
    </row>
    <row r="22" customFormat="false" ht="21.75" hidden="false" customHeight="true" outlineLevel="0" collapsed="false">
      <c r="A22" s="40" t="s">
        <v>97</v>
      </c>
      <c r="B22" s="40"/>
      <c r="C22" s="40"/>
      <c r="D22" s="40"/>
    </row>
    <row r="23" customFormat="false" ht="15" hidden="false" customHeight="true" outlineLevel="0" collapsed="false">
      <c r="A23" s="41" t="s">
        <v>98</v>
      </c>
      <c r="B23" s="41"/>
      <c r="C23" s="41"/>
      <c r="D23" s="50" t="n">
        <v>0.5</v>
      </c>
    </row>
    <row r="24" customFormat="false" ht="15" hidden="false" customHeight="true" outlineLevel="0" collapsed="false">
      <c r="A24" s="41" t="s">
        <v>99</v>
      </c>
      <c r="B24" s="41"/>
      <c r="C24" s="41"/>
      <c r="D24" s="50" t="n">
        <v>0.3</v>
      </c>
    </row>
    <row r="25" customFormat="false" ht="15" hidden="false" customHeight="true" outlineLevel="0" collapsed="false">
      <c r="A25" s="41" t="s">
        <v>100</v>
      </c>
      <c r="B25" s="41"/>
      <c r="C25" s="41"/>
      <c r="D25" s="50" t="n">
        <v>0.2</v>
      </c>
    </row>
    <row r="26" customFormat="false" ht="15" hidden="false" customHeight="true" outlineLevel="0" collapsed="false">
      <c r="A26" s="27" t="s">
        <v>101</v>
      </c>
      <c r="B26" s="27"/>
      <c r="C26" s="27"/>
      <c r="D26" s="42" t="n">
        <f aca="false">D23+D24+D25</f>
        <v>1</v>
      </c>
    </row>
    <row r="29" customFormat="false" ht="21.75" hidden="false" customHeight="true" outlineLevel="0" collapsed="false">
      <c r="A29" s="40" t="s">
        <v>102</v>
      </c>
      <c r="B29" s="40"/>
      <c r="C29" s="40"/>
      <c r="D29" s="40"/>
    </row>
    <row r="30" customFormat="false" ht="15" hidden="false" customHeight="true" outlineLevel="0" collapsed="false">
      <c r="A30" s="41" t="s">
        <v>103</v>
      </c>
      <c r="B30" s="41"/>
      <c r="C30" s="41"/>
      <c r="D30" s="51" t="n">
        <v>2026</v>
      </c>
    </row>
    <row r="33" customFormat="false" ht="21.75" hidden="false" customHeight="true" outlineLevel="0" collapsed="false">
      <c r="A33" s="40" t="s">
        <v>104</v>
      </c>
      <c r="B33" s="40"/>
      <c r="C33" s="40"/>
      <c r="D33" s="40"/>
    </row>
    <row r="34" customFormat="false" ht="15" hidden="false" customHeight="true" outlineLevel="0" collapsed="false">
      <c r="A34" s="20"/>
      <c r="B34" s="52" t="s">
        <v>105</v>
      </c>
      <c r="C34" s="52"/>
      <c r="D34" s="52"/>
    </row>
    <row r="35" customFormat="false" ht="15" hidden="false" customHeight="true" outlineLevel="0" collapsed="false">
      <c r="A35" s="22"/>
      <c r="B35" s="52" t="s">
        <v>106</v>
      </c>
      <c r="C35" s="52"/>
      <c r="D35" s="52"/>
    </row>
    <row r="36" customFormat="false" ht="15" hidden="false" customHeight="true" outlineLevel="0" collapsed="false">
      <c r="A36" s="23"/>
      <c r="B36" s="52" t="s">
        <v>107</v>
      </c>
      <c r="C36" s="52"/>
      <c r="D36" s="52"/>
    </row>
    <row r="38" customFormat="false" ht="15" hidden="false" customHeight="true" outlineLevel="0" collapsed="false">
      <c r="G38" s="25" t="s">
        <v>43</v>
      </c>
    </row>
  </sheetData>
  <sheetProtection sheet="true"/>
  <mergeCells count="14">
    <mergeCell ref="A1:G1"/>
    <mergeCell ref="A2:G2"/>
    <mergeCell ref="A4:D4"/>
    <mergeCell ref="A22:D22"/>
    <mergeCell ref="A23:C23"/>
    <mergeCell ref="A24:C24"/>
    <mergeCell ref="A25:C25"/>
    <mergeCell ref="A26:C26"/>
    <mergeCell ref="A29:D29"/>
    <mergeCell ref="A30:C30"/>
    <mergeCell ref="A33:D33"/>
    <mergeCell ref="B34:D34"/>
    <mergeCell ref="B35:D35"/>
    <mergeCell ref="B36:D36"/>
  </mergeCells>
  <conditionalFormatting sqref="D26">
    <cfRule type="cellIs" priority="2" operator="notEqual" aboveAverage="0" equalAverage="0" bottom="0" percent="0" rank="0" text="" dxfId="5">
      <formula>1</formula>
    </cfRule>
  </conditionalFormatting>
  <printOptions headings="false" gridLines="false" gridLinesSet="true" horizontalCentered="false" verticalCentered="false"/>
  <pageMargins left="0.4" right="0.4" top="0.5" bottom="0.5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O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13" min="2" style="1" width="10.51"/>
    <col collapsed="false" customWidth="true" hidden="false" outlineLevel="0" max="15" min="14" style="1" width="11.99"/>
    <col collapsed="false" customWidth="true" hidden="false" outlineLevel="0" max="1025" min="16" style="0" width="8.67"/>
  </cols>
  <sheetData>
    <row r="1" customFormat="false" ht="33.75" hidden="false" customHeight="true" outlineLevel="0" collapsed="false">
      <c r="A1" s="15" t="s">
        <v>108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customFormat="false" ht="18" hidden="false" customHeight="true" outlineLevel="0" collapsed="false">
      <c r="A2" s="26" t="s">
        <v>109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customFormat="false" ht="25.5" hidden="false" customHeight="true" outlineLevel="0" collapsed="false">
      <c r="A3" s="53" t="s">
        <v>110</v>
      </c>
      <c r="B3" s="47" t="s">
        <v>47</v>
      </c>
      <c r="C3" s="47" t="s">
        <v>111</v>
      </c>
      <c r="D3" s="47" t="s">
        <v>112</v>
      </c>
      <c r="E3" s="47" t="s">
        <v>113</v>
      </c>
      <c r="F3" s="47" t="s">
        <v>114</v>
      </c>
      <c r="G3" s="47" t="s">
        <v>115</v>
      </c>
      <c r="H3" s="47" t="s">
        <v>116</v>
      </c>
      <c r="I3" s="47" t="s">
        <v>117</v>
      </c>
      <c r="J3" s="47" t="s">
        <v>118</v>
      </c>
      <c r="K3" s="47" t="s">
        <v>119</v>
      </c>
      <c r="L3" s="47" t="s">
        <v>120</v>
      </c>
      <c r="M3" s="47" t="s">
        <v>121</v>
      </c>
      <c r="N3" s="47" t="s">
        <v>122</v>
      </c>
      <c r="O3" s="47" t="s">
        <v>123</v>
      </c>
    </row>
    <row r="4" customFormat="false" ht="21.75" hidden="false" customHeight="true" outlineLevel="0" collapsed="false">
      <c r="A4" s="54" t="s">
        <v>124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customFormat="false" ht="15" hidden="false" customHeight="true" outlineLevel="0" collapsed="false">
      <c r="A5" s="55" t="str">
        <f aca="false">Configuración!A6</f>
        <v>Nómina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 t="n">
        <f aca="false">SUM(B5:M5)</f>
        <v>0</v>
      </c>
      <c r="O5" s="57" t="n">
        <f aca="false">IFERROR(AVERAGE(B5:M5),0)</f>
        <v>0</v>
      </c>
    </row>
    <row r="6" customFormat="false" ht="15" hidden="false" customHeight="true" outlineLevel="0" collapsed="false">
      <c r="A6" s="55" t="str">
        <f aca="false">Configuración!A7</f>
        <v>Bonus / Variable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7" t="n">
        <f aca="false">SUM(B6:M6)</f>
        <v>0</v>
      </c>
      <c r="O6" s="57" t="n">
        <f aca="false">IFERROR(AVERAGE(B6:M6),0)</f>
        <v>0</v>
      </c>
    </row>
    <row r="7" customFormat="false" ht="15" hidden="false" customHeight="true" outlineLevel="0" collapsed="false">
      <c r="A7" s="55" t="str">
        <f aca="false">Configuración!A8</f>
        <v>Alquileres cobrados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7" t="n">
        <f aca="false">SUM(B7:M7)</f>
        <v>0</v>
      </c>
      <c r="O7" s="57" t="n">
        <f aca="false">IFERROR(AVERAGE(B7:M7),0)</f>
        <v>0</v>
      </c>
    </row>
    <row r="8" customFormat="false" ht="15" hidden="false" customHeight="true" outlineLevel="0" collapsed="false">
      <c r="A8" s="55" t="str">
        <f aca="false">Configuración!A9</f>
        <v>Intereses / Dividendos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7" t="n">
        <f aca="false">SUM(B8:M8)</f>
        <v>0</v>
      </c>
      <c r="O8" s="57" t="n">
        <f aca="false">IFERROR(AVERAGE(B8:M8),0)</f>
        <v>0</v>
      </c>
    </row>
    <row r="9" customFormat="false" ht="15" hidden="false" customHeight="true" outlineLevel="0" collapsed="false">
      <c r="A9" s="55" t="str">
        <f aca="false">Configuración!A10</f>
        <v>Otros ingresos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7" t="n">
        <f aca="false">SUM(B9:M9)</f>
        <v>0</v>
      </c>
      <c r="O9" s="57" t="n">
        <f aca="false">IFERROR(AVERAGE(B9:M9),0)</f>
        <v>0</v>
      </c>
    </row>
    <row r="10" customFormat="false" ht="18" hidden="false" customHeight="true" outlineLevel="0" collapsed="false">
      <c r="A10" s="58" t="s">
        <v>125</v>
      </c>
      <c r="B10" s="59" t="n">
        <f aca="false">SUM(B5:B9)</f>
        <v>0</v>
      </c>
      <c r="C10" s="59" t="n">
        <f aca="false">SUM(C5:C9)</f>
        <v>0</v>
      </c>
      <c r="D10" s="59" t="n">
        <f aca="false">SUM(D5:D9)</f>
        <v>0</v>
      </c>
      <c r="E10" s="59" t="n">
        <f aca="false">SUM(E5:E9)</f>
        <v>0</v>
      </c>
      <c r="F10" s="59" t="n">
        <f aca="false">SUM(F5:F9)</f>
        <v>0</v>
      </c>
      <c r="G10" s="59" t="n">
        <f aca="false">SUM(G5:G9)</f>
        <v>0</v>
      </c>
      <c r="H10" s="59" t="n">
        <f aca="false">SUM(H5:H9)</f>
        <v>0</v>
      </c>
      <c r="I10" s="59" t="n">
        <f aca="false">SUM(I5:I9)</f>
        <v>0</v>
      </c>
      <c r="J10" s="59" t="n">
        <f aca="false">SUM(J5:J9)</f>
        <v>0</v>
      </c>
      <c r="K10" s="59" t="n">
        <f aca="false">SUM(K5:K9)</f>
        <v>0</v>
      </c>
      <c r="L10" s="59" t="n">
        <f aca="false">SUM(L5:L9)</f>
        <v>0</v>
      </c>
      <c r="M10" s="59" t="n">
        <f aca="false">SUM(M5:M9)</f>
        <v>0</v>
      </c>
      <c r="N10" s="59" t="n">
        <f aca="false">SUM(N5:N9)</f>
        <v>0</v>
      </c>
      <c r="O10" s="59" t="n">
        <f aca="false">SUM(O5:O9)</f>
        <v>0</v>
      </c>
    </row>
    <row r="12" customFormat="false" ht="21.75" hidden="false" customHeight="true" outlineLevel="0" collapsed="false">
      <c r="A12" s="40" t="s">
        <v>126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customFormat="false" ht="15" hidden="false" customHeight="true" outlineLevel="0" collapsed="false">
      <c r="A13" s="55" t="str">
        <f aca="false">Configuración!B6</f>
        <v>Alquiler / Hipoteca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 t="n">
        <f aca="false">SUM(B13:M13)</f>
        <v>0</v>
      </c>
      <c r="O13" s="57" t="n">
        <f aca="false">IFERROR(AVERAGE(B13:M13),0)</f>
        <v>0</v>
      </c>
    </row>
    <row r="14" customFormat="false" ht="15" hidden="false" customHeight="true" outlineLevel="0" collapsed="false">
      <c r="A14" s="55" t="str">
        <f aca="false">Configuración!B7</f>
        <v>Comunidad de propietarios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7" t="n">
        <f aca="false">SUM(B14:M14)</f>
        <v>0</v>
      </c>
      <c r="O14" s="57" t="n">
        <f aca="false">IFERROR(AVERAGE(B14:M14),0)</f>
        <v>0</v>
      </c>
    </row>
    <row r="15" customFormat="false" ht="15" hidden="false" customHeight="true" outlineLevel="0" collapsed="false">
      <c r="A15" s="55" t="str">
        <f aca="false">Configuración!B8</f>
        <v>Electricidad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 t="n">
        <f aca="false">SUM(B15:M15)</f>
        <v>0</v>
      </c>
      <c r="O15" s="57" t="n">
        <f aca="false">IFERROR(AVERAGE(B15:M15),0)</f>
        <v>0</v>
      </c>
    </row>
    <row r="16" customFormat="false" ht="15" hidden="false" customHeight="true" outlineLevel="0" collapsed="false">
      <c r="A16" s="55" t="str">
        <f aca="false">Configuración!B9</f>
        <v>Agua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7" t="n">
        <f aca="false">SUM(B16:M16)</f>
        <v>0</v>
      </c>
      <c r="O16" s="57" t="n">
        <f aca="false">IFERROR(AVERAGE(B16:M16),0)</f>
        <v>0</v>
      </c>
    </row>
    <row r="17" customFormat="false" ht="15" hidden="false" customHeight="true" outlineLevel="0" collapsed="false">
      <c r="A17" s="55" t="str">
        <f aca="false">Configuración!B10</f>
        <v>Gas / Calefacción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 t="n">
        <f aca="false">SUM(B17:M17)</f>
        <v>0</v>
      </c>
      <c r="O17" s="57" t="n">
        <f aca="false">IFERROR(AVERAGE(B17:M17),0)</f>
        <v>0</v>
      </c>
    </row>
    <row r="18" customFormat="false" ht="15" hidden="false" customHeight="true" outlineLevel="0" collapsed="false">
      <c r="A18" s="55" t="str">
        <f aca="false">Configuración!B11</f>
        <v>Alimentación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 t="n">
        <f aca="false">SUM(B18:M18)</f>
        <v>0</v>
      </c>
      <c r="O18" s="57" t="n">
        <f aca="false">IFERROR(AVERAGE(B18:M18),0)</f>
        <v>0</v>
      </c>
    </row>
    <row r="19" customFormat="false" ht="15" hidden="false" customHeight="true" outlineLevel="0" collapsed="false">
      <c r="A19" s="55" t="str">
        <f aca="false">Configuración!B12</f>
        <v>Telecomunicaciones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7" t="n">
        <f aca="false">SUM(B19:M19)</f>
        <v>0</v>
      </c>
      <c r="O19" s="57" t="n">
        <f aca="false">IFERROR(AVERAGE(B19:M19),0)</f>
        <v>0</v>
      </c>
    </row>
    <row r="20" customFormat="false" ht="15" hidden="false" customHeight="true" outlineLevel="0" collapsed="false">
      <c r="A20" s="55" t="str">
        <f aca="false">Configuración!B13</f>
        <v>Seguro coche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 t="n">
        <f aca="false">SUM(B20:M20)</f>
        <v>0</v>
      </c>
      <c r="O20" s="57" t="n">
        <f aca="false">IFERROR(AVERAGE(B20:M20),0)</f>
        <v>0</v>
      </c>
    </row>
    <row r="21" customFormat="false" ht="15" hidden="false" customHeight="true" outlineLevel="0" collapsed="false">
      <c r="A21" s="55" t="str">
        <f aca="false">Configuración!B14</f>
        <v>Seguro vida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 t="n">
        <f aca="false">SUM(B21:M21)</f>
        <v>0</v>
      </c>
      <c r="O21" s="57" t="n">
        <f aca="false">IFERROR(AVERAGE(B21:M21),0)</f>
        <v>0</v>
      </c>
    </row>
    <row r="22" customFormat="false" ht="15" hidden="false" customHeight="true" outlineLevel="0" collapsed="false">
      <c r="A22" s="55" t="str">
        <f aca="false">Configuración!B15</f>
        <v>Seguro hogar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7" t="n">
        <f aca="false">SUM(B22:M22)</f>
        <v>0</v>
      </c>
      <c r="O22" s="57" t="n">
        <f aca="false">IFERROR(AVERAGE(B22:M22),0)</f>
        <v>0</v>
      </c>
    </row>
    <row r="23" customFormat="false" ht="15" hidden="false" customHeight="true" outlineLevel="0" collapsed="false">
      <c r="A23" s="55" t="str">
        <f aca="false">Configuración!B16</f>
        <v>Transporte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7" t="n">
        <f aca="false">SUM(B23:M23)</f>
        <v>0</v>
      </c>
      <c r="O23" s="57" t="n">
        <f aca="false">IFERROR(AVERAGE(B23:M23),0)</f>
        <v>0</v>
      </c>
    </row>
    <row r="24" customFormat="false" ht="15" hidden="false" customHeight="true" outlineLevel="0" collapsed="false">
      <c r="A24" s="55" t="str">
        <f aca="false">Configuración!B17</f>
        <v>IBI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7" t="n">
        <f aca="false">SUM(B24:M24)</f>
        <v>0</v>
      </c>
      <c r="O24" s="57" t="n">
        <f aca="false">IFERROR(AVERAGE(B24:M24),0)</f>
        <v>0</v>
      </c>
    </row>
    <row r="25" customFormat="false" ht="15" hidden="false" customHeight="true" outlineLevel="0" collapsed="false">
      <c r="A25" s="55" t="str">
        <f aca="false">Configuración!B18</f>
        <v>Impuestos (IRPF)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7" t="n">
        <f aca="false">SUM(B25:M25)</f>
        <v>0</v>
      </c>
      <c r="O25" s="57" t="n">
        <f aca="false">IFERROR(AVERAGE(B25:M25),0)</f>
        <v>0</v>
      </c>
    </row>
    <row r="26" customFormat="false" ht="15" hidden="false" customHeight="true" outlineLevel="0" collapsed="false">
      <c r="A26" s="55" t="str">
        <f aca="false">Configuración!B19</f>
        <v>Formación / Suscrip. profesionales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 t="n">
        <f aca="false">SUM(B26:M26)</f>
        <v>0</v>
      </c>
      <c r="O26" s="57" t="n">
        <f aca="false">IFERROR(AVERAGE(B26:M26),0)</f>
        <v>0</v>
      </c>
    </row>
    <row r="27" customFormat="false" ht="18" hidden="false" customHeight="true" outlineLevel="0" collapsed="false">
      <c r="A27" s="58" t="s">
        <v>127</v>
      </c>
      <c r="B27" s="59" t="n">
        <f aca="false">SUM(B13:B26)</f>
        <v>0</v>
      </c>
      <c r="C27" s="59" t="n">
        <f aca="false">SUM(C13:C26)</f>
        <v>0</v>
      </c>
      <c r="D27" s="59" t="n">
        <f aca="false">SUM(D13:D26)</f>
        <v>0</v>
      </c>
      <c r="E27" s="59" t="n">
        <f aca="false">SUM(E13:E26)</f>
        <v>0</v>
      </c>
      <c r="F27" s="59" t="n">
        <f aca="false">SUM(F13:F26)</f>
        <v>0</v>
      </c>
      <c r="G27" s="59" t="n">
        <f aca="false">SUM(G13:G26)</f>
        <v>0</v>
      </c>
      <c r="H27" s="59" t="n">
        <f aca="false">SUM(H13:H26)</f>
        <v>0</v>
      </c>
      <c r="I27" s="59" t="n">
        <f aca="false">SUM(I13:I26)</f>
        <v>0</v>
      </c>
      <c r="J27" s="59" t="n">
        <f aca="false">SUM(J13:J26)</f>
        <v>0</v>
      </c>
      <c r="K27" s="59" t="n">
        <f aca="false">SUM(K13:K26)</f>
        <v>0</v>
      </c>
      <c r="L27" s="59" t="n">
        <f aca="false">SUM(L13:L26)</f>
        <v>0</v>
      </c>
      <c r="M27" s="59" t="n">
        <f aca="false">SUM(M13:M26)</f>
        <v>0</v>
      </c>
      <c r="N27" s="59" t="n">
        <f aca="false">SUM(N13:N26)</f>
        <v>0</v>
      </c>
      <c r="O27" s="59" t="n">
        <f aca="false">SUM(O13:O26)</f>
        <v>0</v>
      </c>
    </row>
    <row r="29" customFormat="false" ht="21.75" hidden="false" customHeight="true" outlineLevel="0" collapsed="false">
      <c r="A29" s="40" t="s">
        <v>128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</row>
    <row r="30" customFormat="false" ht="15" hidden="false" customHeight="true" outlineLevel="0" collapsed="false">
      <c r="A30" s="55" t="str">
        <f aca="false">Configuración!C6</f>
        <v>Ocio y restauración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7" t="n">
        <f aca="false">SUM(B30:M30)</f>
        <v>0</v>
      </c>
      <c r="O30" s="57" t="n">
        <f aca="false">IFERROR(AVERAGE(B30:M30),0)</f>
        <v>0</v>
      </c>
    </row>
    <row r="31" customFormat="false" ht="15" hidden="false" customHeight="true" outlineLevel="0" collapsed="false">
      <c r="A31" s="55" t="str">
        <f aca="false">Configuración!C7</f>
        <v>Ropa y complementos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7" t="n">
        <f aca="false">SUM(B31:M31)</f>
        <v>0</v>
      </c>
      <c r="O31" s="57" t="n">
        <f aca="false">IFERROR(AVERAGE(B31:M31),0)</f>
        <v>0</v>
      </c>
    </row>
    <row r="32" customFormat="false" ht="15" hidden="false" customHeight="true" outlineLevel="0" collapsed="false">
      <c r="A32" s="55" t="str">
        <f aca="false">Configuración!C8</f>
        <v>Belleza y salud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7" t="n">
        <f aca="false">SUM(B32:M32)</f>
        <v>0</v>
      </c>
      <c r="O32" s="57" t="n">
        <f aca="false">IFERROR(AVERAGE(B32:M32),0)</f>
        <v>0</v>
      </c>
    </row>
    <row r="33" customFormat="false" ht="15" hidden="false" customHeight="true" outlineLevel="0" collapsed="false">
      <c r="A33" s="55" t="str">
        <f aca="false">Configuración!C9</f>
        <v>Gimnasio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7" t="n">
        <f aca="false">SUM(B33:M33)</f>
        <v>0</v>
      </c>
      <c r="O33" s="57" t="n">
        <f aca="false">IFERROR(AVERAGE(B33:M33),0)</f>
        <v>0</v>
      </c>
    </row>
    <row r="34" customFormat="false" ht="15" hidden="false" customHeight="true" outlineLevel="0" collapsed="false">
      <c r="A34" s="55" t="str">
        <f aca="false">Configuración!C10</f>
        <v>Vacaciones y viajes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7" t="n">
        <f aca="false">SUM(B34:M34)</f>
        <v>0</v>
      </c>
      <c r="O34" s="57" t="n">
        <f aca="false">IFERROR(AVERAGE(B34:M34),0)</f>
        <v>0</v>
      </c>
    </row>
    <row r="35" customFormat="false" ht="15" hidden="false" customHeight="true" outlineLevel="0" collapsed="false">
      <c r="A35" s="55" t="str">
        <f aca="false">Configuración!C11</f>
        <v>Suscripciones (streaming, etc.)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7" t="n">
        <f aca="false">SUM(B35:M35)</f>
        <v>0</v>
      </c>
      <c r="O35" s="57" t="n">
        <f aca="false">IFERROR(AVERAGE(B35:M35),0)</f>
        <v>0</v>
      </c>
    </row>
    <row r="36" customFormat="false" ht="15" hidden="false" customHeight="true" outlineLevel="0" collapsed="false">
      <c r="A36" s="55" t="str">
        <f aca="false">Configuración!C12</f>
        <v>Regalos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7" t="n">
        <f aca="false">SUM(B36:M36)</f>
        <v>0</v>
      </c>
      <c r="O36" s="57" t="n">
        <f aca="false">IFERROR(AVERAGE(B36:M36),0)</f>
        <v>0</v>
      </c>
    </row>
    <row r="37" customFormat="false" ht="15" hidden="false" customHeight="true" outlineLevel="0" collapsed="false">
      <c r="A37" s="55" t="str">
        <f aca="false">Configuración!C13</f>
        <v>Imprevistos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7" t="n">
        <f aca="false">SUM(B37:M37)</f>
        <v>0</v>
      </c>
      <c r="O37" s="57" t="n">
        <f aca="false">IFERROR(AVERAGE(B37:M37),0)</f>
        <v>0</v>
      </c>
    </row>
    <row r="38" customFormat="false" ht="15" hidden="false" customHeight="true" outlineLevel="0" collapsed="false">
      <c r="A38" s="55" t="str">
        <f aca="false">Configuración!C14</f>
        <v>Otros gastos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7" t="n">
        <f aca="false">SUM(B38:M38)</f>
        <v>0</v>
      </c>
      <c r="O38" s="57" t="n">
        <f aca="false">IFERROR(AVERAGE(B38:M38),0)</f>
        <v>0</v>
      </c>
    </row>
    <row r="39" customFormat="false" ht="18" hidden="false" customHeight="true" outlineLevel="0" collapsed="false">
      <c r="A39" s="58" t="s">
        <v>129</v>
      </c>
      <c r="B39" s="59" t="n">
        <f aca="false">SUM(B30:B38)</f>
        <v>0</v>
      </c>
      <c r="C39" s="59" t="n">
        <f aca="false">SUM(C30:C38)</f>
        <v>0</v>
      </c>
      <c r="D39" s="59" t="n">
        <f aca="false">SUM(D30:D38)</f>
        <v>0</v>
      </c>
      <c r="E39" s="59" t="n">
        <f aca="false">SUM(E30:E38)</f>
        <v>0</v>
      </c>
      <c r="F39" s="59" t="n">
        <f aca="false">SUM(F30:F38)</f>
        <v>0</v>
      </c>
      <c r="G39" s="59" t="n">
        <f aca="false">SUM(G30:G38)</f>
        <v>0</v>
      </c>
      <c r="H39" s="59" t="n">
        <f aca="false">SUM(H30:H38)</f>
        <v>0</v>
      </c>
      <c r="I39" s="59" t="n">
        <f aca="false">SUM(I30:I38)</f>
        <v>0</v>
      </c>
      <c r="J39" s="59" t="n">
        <f aca="false">SUM(J30:J38)</f>
        <v>0</v>
      </c>
      <c r="K39" s="59" t="n">
        <f aca="false">SUM(K30:K38)</f>
        <v>0</v>
      </c>
      <c r="L39" s="59" t="n">
        <f aca="false">SUM(L30:L38)</f>
        <v>0</v>
      </c>
      <c r="M39" s="59" t="n">
        <f aca="false">SUM(M30:M38)</f>
        <v>0</v>
      </c>
      <c r="N39" s="59" t="n">
        <f aca="false">SUM(N30:N38)</f>
        <v>0</v>
      </c>
      <c r="O39" s="59" t="n">
        <f aca="false">SUM(O30:O38)</f>
        <v>0</v>
      </c>
    </row>
    <row r="41" customFormat="false" ht="21.75" hidden="false" customHeight="true" outlineLevel="0" collapsed="false">
      <c r="A41" s="40" t="s">
        <v>130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  <row r="42" customFormat="false" ht="15" hidden="false" customHeight="true" outlineLevel="0" collapsed="false">
      <c r="A42" s="55" t="str">
        <f aca="false">Configuración!D6</f>
        <v>Fondo de emergencia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7" t="n">
        <f aca="false">SUM(B42:M42)</f>
        <v>0</v>
      </c>
      <c r="O42" s="57" t="n">
        <f aca="false">IFERROR(AVERAGE(B42:M42),0)</f>
        <v>0</v>
      </c>
    </row>
    <row r="43" customFormat="false" ht="15" hidden="false" customHeight="true" outlineLevel="0" collapsed="false">
      <c r="A43" s="55" t="str">
        <f aca="false">Configuración!D7</f>
        <v>Inversión (fondos/acciones)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7" t="n">
        <f aca="false">SUM(B43:M43)</f>
        <v>0</v>
      </c>
      <c r="O43" s="57" t="n">
        <f aca="false">IFERROR(AVERAGE(B43:M43),0)</f>
        <v>0</v>
      </c>
    </row>
    <row r="44" customFormat="false" ht="15" hidden="false" customHeight="true" outlineLevel="0" collapsed="false">
      <c r="A44" s="55" t="str">
        <f aca="false">Configuración!D8</f>
        <v>Plan de pensiones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7" t="n">
        <f aca="false">SUM(B44:M44)</f>
        <v>0</v>
      </c>
      <c r="O44" s="57" t="n">
        <f aca="false">IFERROR(AVERAGE(B44:M44),0)</f>
        <v>0</v>
      </c>
    </row>
    <row r="45" customFormat="false" ht="18" hidden="false" customHeight="true" outlineLevel="0" collapsed="false">
      <c r="A45" s="58" t="s">
        <v>131</v>
      </c>
      <c r="B45" s="59" t="n">
        <f aca="false">SUM(B42:B44)</f>
        <v>0</v>
      </c>
      <c r="C45" s="59" t="n">
        <f aca="false">SUM(C42:C44)</f>
        <v>0</v>
      </c>
      <c r="D45" s="59" t="n">
        <f aca="false">SUM(D42:D44)</f>
        <v>0</v>
      </c>
      <c r="E45" s="59" t="n">
        <f aca="false">SUM(E42:E44)</f>
        <v>0</v>
      </c>
      <c r="F45" s="59" t="n">
        <f aca="false">SUM(F42:F44)</f>
        <v>0</v>
      </c>
      <c r="G45" s="59" t="n">
        <f aca="false">SUM(G42:G44)</f>
        <v>0</v>
      </c>
      <c r="H45" s="59" t="n">
        <f aca="false">SUM(H42:H44)</f>
        <v>0</v>
      </c>
      <c r="I45" s="59" t="n">
        <f aca="false">SUM(I42:I44)</f>
        <v>0</v>
      </c>
      <c r="J45" s="59" t="n">
        <f aca="false">SUM(J42:J44)</f>
        <v>0</v>
      </c>
      <c r="K45" s="59" t="n">
        <f aca="false">SUM(K42:K44)</f>
        <v>0</v>
      </c>
      <c r="L45" s="59" t="n">
        <f aca="false">SUM(L42:L44)</f>
        <v>0</v>
      </c>
      <c r="M45" s="59" t="n">
        <f aca="false">SUM(M42:M44)</f>
        <v>0</v>
      </c>
      <c r="N45" s="59" t="n">
        <f aca="false">SUM(N42:N44)</f>
        <v>0</v>
      </c>
      <c r="O45" s="59" t="n">
        <f aca="false">SUM(O42:O44)</f>
        <v>0</v>
      </c>
    </row>
    <row r="47" customFormat="false" ht="21.75" hidden="false" customHeight="true" outlineLevel="0" collapsed="false">
      <c r="A47" s="60" t="s">
        <v>132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</row>
    <row r="48" customFormat="false" ht="18" hidden="false" customHeight="true" outlineLevel="0" collapsed="false">
      <c r="A48" s="58" t="s">
        <v>133</v>
      </c>
      <c r="B48" s="59" t="n">
        <f aca="false">B27+B39</f>
        <v>0</v>
      </c>
      <c r="C48" s="59" t="n">
        <f aca="false">C27+C39</f>
        <v>0</v>
      </c>
      <c r="D48" s="59" t="n">
        <f aca="false">D27+D39</f>
        <v>0</v>
      </c>
      <c r="E48" s="59" t="n">
        <f aca="false">E27+E39</f>
        <v>0</v>
      </c>
      <c r="F48" s="59" t="n">
        <f aca="false">F27+F39</f>
        <v>0</v>
      </c>
      <c r="G48" s="59" t="n">
        <f aca="false">G27+G39</f>
        <v>0</v>
      </c>
      <c r="H48" s="59" t="n">
        <f aca="false">H27+H39</f>
        <v>0</v>
      </c>
      <c r="I48" s="59" t="n">
        <f aca="false">I27+I39</f>
        <v>0</v>
      </c>
      <c r="J48" s="59" t="n">
        <f aca="false">J27+J39</f>
        <v>0</v>
      </c>
      <c r="K48" s="59" t="n">
        <f aca="false">K27+K39</f>
        <v>0</v>
      </c>
      <c r="L48" s="59" t="n">
        <f aca="false">L27+L39</f>
        <v>0</v>
      </c>
      <c r="M48" s="59" t="n">
        <f aca="false">M27+M39</f>
        <v>0</v>
      </c>
      <c r="N48" s="59" t="n">
        <f aca="false">N27+N39</f>
        <v>0</v>
      </c>
      <c r="O48" s="59" t="n">
        <f aca="false">O27+O39</f>
        <v>0</v>
      </c>
    </row>
    <row r="49" customFormat="false" ht="18" hidden="false" customHeight="true" outlineLevel="0" collapsed="false">
      <c r="A49" s="58" t="s">
        <v>134</v>
      </c>
      <c r="B49" s="59" t="n">
        <f aca="false">B10-B48-B45</f>
        <v>0</v>
      </c>
      <c r="C49" s="59" t="n">
        <f aca="false">C10-C48-C45</f>
        <v>0</v>
      </c>
      <c r="D49" s="59" t="n">
        <f aca="false">D10-D48-D45</f>
        <v>0</v>
      </c>
      <c r="E49" s="59" t="n">
        <f aca="false">E10-E48-E45</f>
        <v>0</v>
      </c>
      <c r="F49" s="59" t="n">
        <f aca="false">F10-F48-F45</f>
        <v>0</v>
      </c>
      <c r="G49" s="59" t="n">
        <f aca="false">G10-G48-G45</f>
        <v>0</v>
      </c>
      <c r="H49" s="59" t="n">
        <f aca="false">H10-H48-H45</f>
        <v>0</v>
      </c>
      <c r="I49" s="59" t="n">
        <f aca="false">I10-I48-I45</f>
        <v>0</v>
      </c>
      <c r="J49" s="59" t="n">
        <f aca="false">J10-J48-J45</f>
        <v>0</v>
      </c>
      <c r="K49" s="59" t="n">
        <f aca="false">K10-K48-K45</f>
        <v>0</v>
      </c>
      <c r="L49" s="59" t="n">
        <f aca="false">L10-L48-L45</f>
        <v>0</v>
      </c>
      <c r="M49" s="59" t="n">
        <f aca="false">M10-M48-M45</f>
        <v>0</v>
      </c>
      <c r="N49" s="59" t="n">
        <f aca="false">N10-N48-N45</f>
        <v>0</v>
      </c>
      <c r="O49" s="59" t="n">
        <f aca="false">O10-O48-O45</f>
        <v>0</v>
      </c>
    </row>
    <row r="50" customFormat="false" ht="18" hidden="false" customHeight="true" outlineLevel="0" collapsed="false">
      <c r="A50" s="58" t="s">
        <v>135</v>
      </c>
      <c r="B50" s="61" t="n">
        <f aca="false">IFERROR((B45+MAX(B49,0))/B10,0)</f>
        <v>0</v>
      </c>
      <c r="C50" s="61" t="n">
        <f aca="false">IFERROR((C45+MAX(C49,0))/C10,0)</f>
        <v>0</v>
      </c>
      <c r="D50" s="61" t="n">
        <f aca="false">IFERROR((D45+MAX(D49,0))/D10,0)</f>
        <v>0</v>
      </c>
      <c r="E50" s="61" t="n">
        <f aca="false">IFERROR((E45+MAX(E49,0))/E10,0)</f>
        <v>0</v>
      </c>
      <c r="F50" s="61" t="n">
        <f aca="false">IFERROR((F45+MAX(F49,0))/F10,0)</f>
        <v>0</v>
      </c>
      <c r="G50" s="61" t="n">
        <f aca="false">IFERROR((G45+MAX(G49,0))/G10,0)</f>
        <v>0</v>
      </c>
      <c r="H50" s="61" t="n">
        <f aca="false">IFERROR((H45+MAX(H49,0))/H10,0)</f>
        <v>0</v>
      </c>
      <c r="I50" s="61" t="n">
        <f aca="false">IFERROR((I45+MAX(I49,0))/I10,0)</f>
        <v>0</v>
      </c>
      <c r="J50" s="61" t="n">
        <f aca="false">IFERROR((J45+MAX(J49,0))/J10,0)</f>
        <v>0</v>
      </c>
      <c r="K50" s="61" t="n">
        <f aca="false">IFERROR((K45+MAX(K49,0))/K10,0)</f>
        <v>0</v>
      </c>
      <c r="L50" s="61" t="n">
        <f aca="false">IFERROR((L45+MAX(L49,0))/L10,0)</f>
        <v>0</v>
      </c>
      <c r="M50" s="61" t="n">
        <f aca="false">IFERROR((M45+MAX(M49,0))/M10,0)</f>
        <v>0</v>
      </c>
      <c r="N50" s="61" t="n">
        <f aca="false">IFERROR((N45+MAX(N49,0))/N10,0)</f>
        <v>0</v>
      </c>
      <c r="O50" s="61" t="n">
        <f aca="false">IFERROR((O45+MAX(O49,0))/O10,0)</f>
        <v>0</v>
      </c>
    </row>
    <row r="52" customFormat="false" ht="15" hidden="false" customHeight="true" outlineLevel="0" collapsed="false">
      <c r="O52" s="25" t="s">
        <v>43</v>
      </c>
    </row>
  </sheetData>
  <sheetProtection sheet="true"/>
  <mergeCells count="7">
    <mergeCell ref="A1:O1"/>
    <mergeCell ref="A2:O2"/>
    <mergeCell ref="A4:O4"/>
    <mergeCell ref="A12:O12"/>
    <mergeCell ref="A29:O29"/>
    <mergeCell ref="A41:O41"/>
    <mergeCell ref="A47:O47"/>
  </mergeCells>
  <conditionalFormatting sqref="B49:O49">
    <cfRule type="cellIs" priority="2" operator="lessThan" aboveAverage="0" equalAverage="0" bottom="0" percent="0" rank="0" text="" dxfId="6">
      <formula>0</formula>
    </cfRule>
  </conditionalFormatting>
  <conditionalFormatting sqref="A5:A9">
    <cfRule type="expression" priority="3" aboveAverage="0" equalAverage="0" bottom="0" percent="0" rank="0" text="" dxfId="7">
      <formula>MOD(ROW(),2)=0</formula>
    </cfRule>
  </conditionalFormatting>
  <conditionalFormatting sqref="A13:A26">
    <cfRule type="expression" priority="4" aboveAverage="0" equalAverage="0" bottom="0" percent="0" rank="0" text="" dxfId="7">
      <formula>MOD(ROW(),2)=0</formula>
    </cfRule>
  </conditionalFormatting>
  <conditionalFormatting sqref="A30:A38">
    <cfRule type="expression" priority="5" aboveAverage="0" equalAverage="0" bottom="0" percent="0" rank="0" text="" dxfId="7">
      <formula>MOD(ROW(),2)=0</formula>
    </cfRule>
  </conditionalFormatting>
  <conditionalFormatting sqref="A42:A44">
    <cfRule type="expression" priority="6" aboveAverage="0" equalAverage="0" bottom="0" percent="0" rank="0" text="" dxfId="7">
      <formula>MOD(ROW(),2)=0</formula>
    </cfRule>
  </conditionalFormatting>
  <printOptions headings="false" gridLines="false" gridLinesSet="true" horizontalCentered="false" verticalCentered="false"/>
  <pageMargins left="0.4" right="0.4" top="0.5" bottom="0.5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30.01"/>
    <col collapsed="false" customWidth="true" hidden="false" outlineLevel="0" max="4" min="2" style="1" width="14.01"/>
    <col collapsed="false" customWidth="true" hidden="false" outlineLevel="0" max="5" min="5" style="1" width="11.99"/>
    <col collapsed="false" customWidth="true" hidden="false" outlineLevel="0" max="1025" min="6" style="0" width="8.67"/>
  </cols>
  <sheetData>
    <row r="1" customFormat="false" ht="33.75" hidden="false" customHeight="true" outlineLevel="0" collapsed="false">
      <c r="A1" s="15" t="s">
        <v>136</v>
      </c>
      <c r="B1" s="15"/>
      <c r="C1" s="15"/>
      <c r="D1" s="15"/>
      <c r="E1" s="15"/>
    </row>
    <row r="2" customFormat="false" ht="18" hidden="false" customHeight="true" outlineLevel="0" collapsed="false">
      <c r="A2" s="26" t="s">
        <v>137</v>
      </c>
      <c r="B2" s="26"/>
      <c r="C2" s="26"/>
      <c r="D2" s="26"/>
      <c r="E2" s="26"/>
    </row>
    <row r="3" customFormat="false" ht="15" hidden="false" customHeight="true" outlineLevel="0" collapsed="false">
      <c r="A3" s="27" t="s">
        <v>138</v>
      </c>
      <c r="B3" s="28" t="s">
        <v>47</v>
      </c>
    </row>
    <row r="5" customFormat="false" ht="27.75" hidden="false" customHeight="true" outlineLevel="0" collapsed="false">
      <c r="A5" s="53" t="s">
        <v>110</v>
      </c>
      <c r="B5" s="47" t="s">
        <v>139</v>
      </c>
      <c r="C5" s="47" t="s">
        <v>140</v>
      </c>
      <c r="D5" s="47" t="s">
        <v>141</v>
      </c>
      <c r="E5" s="47" t="s">
        <v>142</v>
      </c>
    </row>
    <row r="6" customFormat="false" ht="21.75" hidden="false" customHeight="true" outlineLevel="0" collapsed="false">
      <c r="A6" s="40" t="s">
        <v>126</v>
      </c>
      <c r="B6" s="40"/>
      <c r="C6" s="40"/>
      <c r="D6" s="40"/>
      <c r="E6" s="40"/>
    </row>
    <row r="7" customFormat="false" ht="15" hidden="false" customHeight="true" outlineLevel="0" collapsed="false">
      <c r="A7" s="55" t="str">
        <f aca="false">Configuración!B6</f>
        <v>Alquiler / Hipoteca</v>
      </c>
      <c r="B7" s="56" t="n">
        <v>0</v>
      </c>
      <c r="C7" s="57" t="n">
        <f aca="false">INDEX('Control Mensual'!$B$13:$M$26,MATCH($A7,'Control Mensual'!$A$13:$A$26,0),MATCH(Presupuesto!$B$3,'Control Mensual'!$B$3:$M$3,0))</f>
        <v>0</v>
      </c>
      <c r="D7" s="57" t="n">
        <f aca="false">B7-C7</f>
        <v>0</v>
      </c>
      <c r="E7" s="62" t="n">
        <f aca="false">IFERROR(C7/B7,0)</f>
        <v>0</v>
      </c>
    </row>
    <row r="8" customFormat="false" ht="15" hidden="false" customHeight="true" outlineLevel="0" collapsed="false">
      <c r="A8" s="55" t="str">
        <f aca="false">Configuración!B7</f>
        <v>Comunidad de propietarios</v>
      </c>
      <c r="B8" s="56" t="n">
        <v>0</v>
      </c>
      <c r="C8" s="57" t="n">
        <f aca="false">INDEX('Control Mensual'!$B$13:$M$26,MATCH($A8,'Control Mensual'!$A$13:$A$26,0),MATCH(Presupuesto!$B$3,'Control Mensual'!$B$3:$M$3,0))</f>
        <v>0</v>
      </c>
      <c r="D8" s="57" t="n">
        <f aca="false">B8-C8</f>
        <v>0</v>
      </c>
      <c r="E8" s="62" t="n">
        <f aca="false">IFERROR(C8/B8,0)</f>
        <v>0</v>
      </c>
    </row>
    <row r="9" customFormat="false" ht="15" hidden="false" customHeight="true" outlineLevel="0" collapsed="false">
      <c r="A9" s="55" t="str">
        <f aca="false">Configuración!B8</f>
        <v>Electricidad</v>
      </c>
      <c r="B9" s="56" t="n">
        <v>0</v>
      </c>
      <c r="C9" s="57" t="n">
        <f aca="false">INDEX('Control Mensual'!$B$13:$M$26,MATCH($A9,'Control Mensual'!$A$13:$A$26,0),MATCH(Presupuesto!$B$3,'Control Mensual'!$B$3:$M$3,0))</f>
        <v>0</v>
      </c>
      <c r="D9" s="57" t="n">
        <f aca="false">B9-C9</f>
        <v>0</v>
      </c>
      <c r="E9" s="62" t="n">
        <f aca="false">IFERROR(C9/B9,0)</f>
        <v>0</v>
      </c>
    </row>
    <row r="10" customFormat="false" ht="15" hidden="false" customHeight="true" outlineLevel="0" collapsed="false">
      <c r="A10" s="55" t="str">
        <f aca="false">Configuración!B9</f>
        <v>Agua</v>
      </c>
      <c r="B10" s="56" t="n">
        <v>0</v>
      </c>
      <c r="C10" s="57" t="n">
        <f aca="false">INDEX('Control Mensual'!$B$13:$M$26,MATCH($A10,'Control Mensual'!$A$13:$A$26,0),MATCH(Presupuesto!$B$3,'Control Mensual'!$B$3:$M$3,0))</f>
        <v>0</v>
      </c>
      <c r="D10" s="57" t="n">
        <f aca="false">B10-C10</f>
        <v>0</v>
      </c>
      <c r="E10" s="62" t="n">
        <f aca="false">IFERROR(C10/B10,0)</f>
        <v>0</v>
      </c>
    </row>
    <row r="11" customFormat="false" ht="15" hidden="false" customHeight="true" outlineLevel="0" collapsed="false">
      <c r="A11" s="55" t="str">
        <f aca="false">Configuración!B10</f>
        <v>Gas / Calefacción</v>
      </c>
      <c r="B11" s="56" t="n">
        <v>0</v>
      </c>
      <c r="C11" s="57" t="n">
        <f aca="false">INDEX('Control Mensual'!$B$13:$M$26,MATCH($A11,'Control Mensual'!$A$13:$A$26,0),MATCH(Presupuesto!$B$3,'Control Mensual'!$B$3:$M$3,0))</f>
        <v>0</v>
      </c>
      <c r="D11" s="57" t="n">
        <f aca="false">B11-C11</f>
        <v>0</v>
      </c>
      <c r="E11" s="62" t="n">
        <f aca="false">IFERROR(C11/B11,0)</f>
        <v>0</v>
      </c>
    </row>
    <row r="12" customFormat="false" ht="15" hidden="false" customHeight="true" outlineLevel="0" collapsed="false">
      <c r="A12" s="55" t="str">
        <f aca="false">Configuración!B11</f>
        <v>Alimentación</v>
      </c>
      <c r="B12" s="56" t="n">
        <v>0</v>
      </c>
      <c r="C12" s="57" t="n">
        <f aca="false">INDEX('Control Mensual'!$B$13:$M$26,MATCH($A12,'Control Mensual'!$A$13:$A$26,0),MATCH(Presupuesto!$B$3,'Control Mensual'!$B$3:$M$3,0))</f>
        <v>0</v>
      </c>
      <c r="D12" s="57" t="n">
        <f aca="false">B12-C12</f>
        <v>0</v>
      </c>
      <c r="E12" s="62" t="n">
        <f aca="false">IFERROR(C12/B12,0)</f>
        <v>0</v>
      </c>
    </row>
    <row r="13" customFormat="false" ht="15" hidden="false" customHeight="true" outlineLevel="0" collapsed="false">
      <c r="A13" s="55" t="str">
        <f aca="false">Configuración!B12</f>
        <v>Telecomunicaciones</v>
      </c>
      <c r="B13" s="56" t="n">
        <v>0</v>
      </c>
      <c r="C13" s="57" t="n">
        <f aca="false">INDEX('Control Mensual'!$B$13:$M$26,MATCH($A13,'Control Mensual'!$A$13:$A$26,0),MATCH(Presupuesto!$B$3,'Control Mensual'!$B$3:$M$3,0))</f>
        <v>0</v>
      </c>
      <c r="D13" s="57" t="n">
        <f aca="false">B13-C13</f>
        <v>0</v>
      </c>
      <c r="E13" s="62" t="n">
        <f aca="false">IFERROR(C13/B13,0)</f>
        <v>0</v>
      </c>
    </row>
    <row r="14" customFormat="false" ht="15" hidden="false" customHeight="true" outlineLevel="0" collapsed="false">
      <c r="A14" s="55" t="str">
        <f aca="false">Configuración!B13</f>
        <v>Seguro coche</v>
      </c>
      <c r="B14" s="56" t="n">
        <v>0</v>
      </c>
      <c r="C14" s="57" t="n">
        <f aca="false">INDEX('Control Mensual'!$B$13:$M$26,MATCH($A14,'Control Mensual'!$A$13:$A$26,0),MATCH(Presupuesto!$B$3,'Control Mensual'!$B$3:$M$3,0))</f>
        <v>0</v>
      </c>
      <c r="D14" s="57" t="n">
        <f aca="false">B14-C14</f>
        <v>0</v>
      </c>
      <c r="E14" s="62" t="n">
        <f aca="false">IFERROR(C14/B14,0)</f>
        <v>0</v>
      </c>
    </row>
    <row r="15" customFormat="false" ht="15" hidden="false" customHeight="true" outlineLevel="0" collapsed="false">
      <c r="A15" s="55" t="str">
        <f aca="false">Configuración!B14</f>
        <v>Seguro vida</v>
      </c>
      <c r="B15" s="56" t="n">
        <v>0</v>
      </c>
      <c r="C15" s="57" t="n">
        <f aca="false">INDEX('Control Mensual'!$B$13:$M$26,MATCH($A15,'Control Mensual'!$A$13:$A$26,0),MATCH(Presupuesto!$B$3,'Control Mensual'!$B$3:$M$3,0))</f>
        <v>0</v>
      </c>
      <c r="D15" s="57" t="n">
        <f aca="false">B15-C15</f>
        <v>0</v>
      </c>
      <c r="E15" s="62" t="n">
        <f aca="false">IFERROR(C15/B15,0)</f>
        <v>0</v>
      </c>
    </row>
    <row r="16" customFormat="false" ht="15" hidden="false" customHeight="true" outlineLevel="0" collapsed="false">
      <c r="A16" s="55" t="str">
        <f aca="false">Configuración!B15</f>
        <v>Seguro hogar</v>
      </c>
      <c r="B16" s="56" t="n">
        <v>0</v>
      </c>
      <c r="C16" s="57" t="n">
        <f aca="false">INDEX('Control Mensual'!$B$13:$M$26,MATCH($A16,'Control Mensual'!$A$13:$A$26,0),MATCH(Presupuesto!$B$3,'Control Mensual'!$B$3:$M$3,0))</f>
        <v>0</v>
      </c>
      <c r="D16" s="57" t="n">
        <f aca="false">B16-C16</f>
        <v>0</v>
      </c>
      <c r="E16" s="62" t="n">
        <f aca="false">IFERROR(C16/B16,0)</f>
        <v>0</v>
      </c>
    </row>
    <row r="17" customFormat="false" ht="15" hidden="false" customHeight="true" outlineLevel="0" collapsed="false">
      <c r="A17" s="55" t="str">
        <f aca="false">Configuración!B16</f>
        <v>Transporte</v>
      </c>
      <c r="B17" s="56" t="n">
        <v>0</v>
      </c>
      <c r="C17" s="57" t="n">
        <f aca="false">INDEX('Control Mensual'!$B$13:$M$26,MATCH($A17,'Control Mensual'!$A$13:$A$26,0),MATCH(Presupuesto!$B$3,'Control Mensual'!$B$3:$M$3,0))</f>
        <v>0</v>
      </c>
      <c r="D17" s="57" t="n">
        <f aca="false">B17-C17</f>
        <v>0</v>
      </c>
      <c r="E17" s="62" t="n">
        <f aca="false">IFERROR(C17/B17,0)</f>
        <v>0</v>
      </c>
    </row>
    <row r="18" customFormat="false" ht="15" hidden="false" customHeight="true" outlineLevel="0" collapsed="false">
      <c r="A18" s="55" t="str">
        <f aca="false">Configuración!B17</f>
        <v>IBI</v>
      </c>
      <c r="B18" s="56" t="n">
        <v>0</v>
      </c>
      <c r="C18" s="57" t="n">
        <f aca="false">INDEX('Control Mensual'!$B$13:$M$26,MATCH($A18,'Control Mensual'!$A$13:$A$26,0),MATCH(Presupuesto!$B$3,'Control Mensual'!$B$3:$M$3,0))</f>
        <v>0</v>
      </c>
      <c r="D18" s="57" t="n">
        <f aca="false">B18-C18</f>
        <v>0</v>
      </c>
      <c r="E18" s="62" t="n">
        <f aca="false">IFERROR(C18/B18,0)</f>
        <v>0</v>
      </c>
    </row>
    <row r="19" customFormat="false" ht="15" hidden="false" customHeight="true" outlineLevel="0" collapsed="false">
      <c r="A19" s="55" t="str">
        <f aca="false">Configuración!B18</f>
        <v>Impuestos (IRPF)</v>
      </c>
      <c r="B19" s="56" t="n">
        <v>0</v>
      </c>
      <c r="C19" s="57" t="n">
        <f aca="false">INDEX('Control Mensual'!$B$13:$M$26,MATCH($A19,'Control Mensual'!$A$13:$A$26,0),MATCH(Presupuesto!$B$3,'Control Mensual'!$B$3:$M$3,0))</f>
        <v>0</v>
      </c>
      <c r="D19" s="57" t="n">
        <f aca="false">B19-C19</f>
        <v>0</v>
      </c>
      <c r="E19" s="62" t="n">
        <f aca="false">IFERROR(C19/B19,0)</f>
        <v>0</v>
      </c>
    </row>
    <row r="20" customFormat="false" ht="15" hidden="false" customHeight="true" outlineLevel="0" collapsed="false">
      <c r="A20" s="55" t="str">
        <f aca="false">Configuración!B19</f>
        <v>Formación / Suscrip. profesionales</v>
      </c>
      <c r="B20" s="56" t="n">
        <v>0</v>
      </c>
      <c r="C20" s="57" t="n">
        <f aca="false">INDEX('Control Mensual'!$B$13:$M$26,MATCH($A20,'Control Mensual'!$A$13:$A$26,0),MATCH(Presupuesto!$B$3,'Control Mensual'!$B$3:$M$3,0))</f>
        <v>0</v>
      </c>
      <c r="D20" s="57" t="n">
        <f aca="false">B20-C20</f>
        <v>0</v>
      </c>
      <c r="E20" s="62" t="n">
        <f aca="false">IFERROR(C20/B20,0)</f>
        <v>0</v>
      </c>
    </row>
    <row r="21" customFormat="false" ht="18" hidden="false" customHeight="true" outlineLevel="0" collapsed="false">
      <c r="A21" s="58" t="s">
        <v>127</v>
      </c>
      <c r="B21" s="59" t="n">
        <f aca="false">SUM(B7:B20)</f>
        <v>0</v>
      </c>
      <c r="C21" s="59" t="n">
        <f aca="false">SUM(C7:C20)</f>
        <v>0</v>
      </c>
      <c r="D21" s="59" t="n">
        <f aca="false">SUM(D7:D20)</f>
        <v>0</v>
      </c>
      <c r="E21" s="61" t="n">
        <f aca="false">IFERROR(C21/B21,0)</f>
        <v>0</v>
      </c>
    </row>
    <row r="23" customFormat="false" ht="21.75" hidden="false" customHeight="true" outlineLevel="0" collapsed="false">
      <c r="A23" s="40" t="s">
        <v>128</v>
      </c>
      <c r="B23" s="40"/>
      <c r="C23" s="40"/>
      <c r="D23" s="40"/>
      <c r="E23" s="40"/>
    </row>
    <row r="24" customFormat="false" ht="15" hidden="false" customHeight="true" outlineLevel="0" collapsed="false">
      <c r="A24" s="55" t="str">
        <f aca="false">Configuración!C6</f>
        <v>Ocio y restauración</v>
      </c>
      <c r="B24" s="56" t="n">
        <v>0</v>
      </c>
      <c r="C24" s="57" t="n">
        <f aca="false">INDEX('Control Mensual'!$B$30:$M$38,MATCH($A24,'Control Mensual'!$A$30:$A$38,0),MATCH(Presupuesto!$B$3,'Control Mensual'!$B$3:$M$3,0))</f>
        <v>0</v>
      </c>
      <c r="D24" s="57" t="n">
        <f aca="false">B24-C24</f>
        <v>0</v>
      </c>
      <c r="E24" s="62" t="n">
        <f aca="false">IFERROR(C24/B24,0)</f>
        <v>0</v>
      </c>
    </row>
    <row r="25" customFormat="false" ht="15" hidden="false" customHeight="true" outlineLevel="0" collapsed="false">
      <c r="A25" s="55" t="str">
        <f aca="false">Configuración!C7</f>
        <v>Ropa y complementos</v>
      </c>
      <c r="B25" s="56" t="n">
        <v>0</v>
      </c>
      <c r="C25" s="57" t="n">
        <f aca="false">INDEX('Control Mensual'!$B$30:$M$38,MATCH($A25,'Control Mensual'!$A$30:$A$38,0),MATCH(Presupuesto!$B$3,'Control Mensual'!$B$3:$M$3,0))</f>
        <v>0</v>
      </c>
      <c r="D25" s="57" t="n">
        <f aca="false">B25-C25</f>
        <v>0</v>
      </c>
      <c r="E25" s="62" t="n">
        <f aca="false">IFERROR(C25/B25,0)</f>
        <v>0</v>
      </c>
    </row>
    <row r="26" customFormat="false" ht="15" hidden="false" customHeight="true" outlineLevel="0" collapsed="false">
      <c r="A26" s="55" t="str">
        <f aca="false">Configuración!C8</f>
        <v>Belleza y salud</v>
      </c>
      <c r="B26" s="56" t="n">
        <v>0</v>
      </c>
      <c r="C26" s="57" t="n">
        <f aca="false">INDEX('Control Mensual'!$B$30:$M$38,MATCH($A26,'Control Mensual'!$A$30:$A$38,0),MATCH(Presupuesto!$B$3,'Control Mensual'!$B$3:$M$3,0))</f>
        <v>0</v>
      </c>
      <c r="D26" s="57" t="n">
        <f aca="false">B26-C26</f>
        <v>0</v>
      </c>
      <c r="E26" s="62" t="n">
        <f aca="false">IFERROR(C26/B26,0)</f>
        <v>0</v>
      </c>
    </row>
    <row r="27" customFormat="false" ht="15" hidden="false" customHeight="true" outlineLevel="0" collapsed="false">
      <c r="A27" s="55" t="str">
        <f aca="false">Configuración!C9</f>
        <v>Gimnasio</v>
      </c>
      <c r="B27" s="56" t="n">
        <v>0</v>
      </c>
      <c r="C27" s="57" t="n">
        <f aca="false">INDEX('Control Mensual'!$B$30:$M$38,MATCH($A27,'Control Mensual'!$A$30:$A$38,0),MATCH(Presupuesto!$B$3,'Control Mensual'!$B$3:$M$3,0))</f>
        <v>0</v>
      </c>
      <c r="D27" s="57" t="n">
        <f aca="false">B27-C27</f>
        <v>0</v>
      </c>
      <c r="E27" s="62" t="n">
        <f aca="false">IFERROR(C27/B27,0)</f>
        <v>0</v>
      </c>
    </row>
    <row r="28" customFormat="false" ht="15" hidden="false" customHeight="true" outlineLevel="0" collapsed="false">
      <c r="A28" s="55" t="str">
        <f aca="false">Configuración!C10</f>
        <v>Vacaciones y viajes</v>
      </c>
      <c r="B28" s="56" t="n">
        <v>0</v>
      </c>
      <c r="C28" s="57" t="n">
        <f aca="false">INDEX('Control Mensual'!$B$30:$M$38,MATCH($A28,'Control Mensual'!$A$30:$A$38,0),MATCH(Presupuesto!$B$3,'Control Mensual'!$B$3:$M$3,0))</f>
        <v>0</v>
      </c>
      <c r="D28" s="57" t="n">
        <f aca="false">B28-C28</f>
        <v>0</v>
      </c>
      <c r="E28" s="62" t="n">
        <f aca="false">IFERROR(C28/B28,0)</f>
        <v>0</v>
      </c>
    </row>
    <row r="29" customFormat="false" ht="15" hidden="false" customHeight="true" outlineLevel="0" collapsed="false">
      <c r="A29" s="55" t="str">
        <f aca="false">Configuración!C11</f>
        <v>Suscripciones (streaming, etc.)</v>
      </c>
      <c r="B29" s="56" t="n">
        <v>0</v>
      </c>
      <c r="C29" s="57" t="n">
        <f aca="false">INDEX('Control Mensual'!$B$30:$M$38,MATCH($A29,'Control Mensual'!$A$30:$A$38,0),MATCH(Presupuesto!$B$3,'Control Mensual'!$B$3:$M$3,0))</f>
        <v>0</v>
      </c>
      <c r="D29" s="57" t="n">
        <f aca="false">B29-C29</f>
        <v>0</v>
      </c>
      <c r="E29" s="62" t="n">
        <f aca="false">IFERROR(C29/B29,0)</f>
        <v>0</v>
      </c>
    </row>
    <row r="30" customFormat="false" ht="15" hidden="false" customHeight="true" outlineLevel="0" collapsed="false">
      <c r="A30" s="55" t="str">
        <f aca="false">Configuración!C12</f>
        <v>Regalos</v>
      </c>
      <c r="B30" s="56" t="n">
        <v>0</v>
      </c>
      <c r="C30" s="57" t="n">
        <f aca="false">INDEX('Control Mensual'!$B$30:$M$38,MATCH($A30,'Control Mensual'!$A$30:$A$38,0),MATCH(Presupuesto!$B$3,'Control Mensual'!$B$3:$M$3,0))</f>
        <v>0</v>
      </c>
      <c r="D30" s="57" t="n">
        <f aca="false">B30-C30</f>
        <v>0</v>
      </c>
      <c r="E30" s="62" t="n">
        <f aca="false">IFERROR(C30/B30,0)</f>
        <v>0</v>
      </c>
    </row>
    <row r="31" customFormat="false" ht="15" hidden="false" customHeight="true" outlineLevel="0" collapsed="false">
      <c r="A31" s="55" t="str">
        <f aca="false">Configuración!C13</f>
        <v>Imprevistos</v>
      </c>
      <c r="B31" s="56" t="n">
        <v>0</v>
      </c>
      <c r="C31" s="57" t="n">
        <f aca="false">INDEX('Control Mensual'!$B$30:$M$38,MATCH($A31,'Control Mensual'!$A$30:$A$38,0),MATCH(Presupuesto!$B$3,'Control Mensual'!$B$3:$M$3,0))</f>
        <v>0</v>
      </c>
      <c r="D31" s="57" t="n">
        <f aca="false">B31-C31</f>
        <v>0</v>
      </c>
      <c r="E31" s="62" t="n">
        <f aca="false">IFERROR(C31/B31,0)</f>
        <v>0</v>
      </c>
    </row>
    <row r="32" customFormat="false" ht="15" hidden="false" customHeight="true" outlineLevel="0" collapsed="false">
      <c r="A32" s="55" t="str">
        <f aca="false">Configuración!C14</f>
        <v>Otros gastos</v>
      </c>
      <c r="B32" s="56" t="n">
        <v>0</v>
      </c>
      <c r="C32" s="57" t="n">
        <f aca="false">INDEX('Control Mensual'!$B$30:$M$38,MATCH($A32,'Control Mensual'!$A$30:$A$38,0),MATCH(Presupuesto!$B$3,'Control Mensual'!$B$3:$M$3,0))</f>
        <v>0</v>
      </c>
      <c r="D32" s="57" t="n">
        <f aca="false">B32-C32</f>
        <v>0</v>
      </c>
      <c r="E32" s="62" t="n">
        <f aca="false">IFERROR(C32/B32,0)</f>
        <v>0</v>
      </c>
    </row>
    <row r="33" customFormat="false" ht="18" hidden="false" customHeight="true" outlineLevel="0" collapsed="false">
      <c r="A33" s="58" t="s">
        <v>129</v>
      </c>
      <c r="B33" s="59" t="n">
        <f aca="false">SUM(B24:B32)</f>
        <v>0</v>
      </c>
      <c r="C33" s="59" t="n">
        <f aca="false">SUM(C24:C32)</f>
        <v>0</v>
      </c>
      <c r="D33" s="59" t="n">
        <f aca="false">SUM(D24:D32)</f>
        <v>0</v>
      </c>
      <c r="E33" s="61" t="n">
        <f aca="false">IFERROR(C33/B33,0)</f>
        <v>0</v>
      </c>
    </row>
    <row r="35" customFormat="false" ht="21.75" hidden="false" customHeight="true" outlineLevel="0" collapsed="false">
      <c r="A35" s="40" t="s">
        <v>143</v>
      </c>
      <c r="B35" s="40"/>
      <c r="C35" s="40"/>
      <c r="D35" s="40"/>
      <c r="E35" s="40"/>
    </row>
    <row r="36" customFormat="false" ht="15" hidden="false" customHeight="true" outlineLevel="0" collapsed="false">
      <c r="A36" s="55" t="str">
        <f aca="false">Configuración!D6</f>
        <v>Fondo de emergencia</v>
      </c>
      <c r="B36" s="56" t="n">
        <v>0</v>
      </c>
      <c r="C36" s="57" t="n">
        <f aca="false">INDEX('Control Mensual'!$B$42:$M$44,MATCH($A36,'Control Mensual'!$A$42:$A$44,0),MATCH(Presupuesto!$B$3,'Control Mensual'!$B$3:$M$3,0))</f>
        <v>0</v>
      </c>
      <c r="D36" s="57" t="n">
        <f aca="false">B36-C36</f>
        <v>0</v>
      </c>
      <c r="E36" s="62" t="n">
        <f aca="false">IFERROR(C36/B36,0)</f>
        <v>0</v>
      </c>
    </row>
    <row r="37" customFormat="false" ht="15" hidden="false" customHeight="true" outlineLevel="0" collapsed="false">
      <c r="A37" s="55" t="str">
        <f aca="false">Configuración!D7</f>
        <v>Inversión (fondos/acciones)</v>
      </c>
      <c r="B37" s="56" t="n">
        <v>0</v>
      </c>
      <c r="C37" s="57" t="n">
        <f aca="false">INDEX('Control Mensual'!$B$42:$M$44,MATCH($A37,'Control Mensual'!$A$42:$A$44,0),MATCH(Presupuesto!$B$3,'Control Mensual'!$B$3:$M$3,0))</f>
        <v>0</v>
      </c>
      <c r="D37" s="57" t="n">
        <f aca="false">B37-C37</f>
        <v>0</v>
      </c>
      <c r="E37" s="62" t="n">
        <f aca="false">IFERROR(C37/B37,0)</f>
        <v>0</v>
      </c>
    </row>
    <row r="38" customFormat="false" ht="15" hidden="false" customHeight="true" outlineLevel="0" collapsed="false">
      <c r="A38" s="55" t="str">
        <f aca="false">Configuración!D8</f>
        <v>Plan de pensiones</v>
      </c>
      <c r="B38" s="56" t="n">
        <v>0</v>
      </c>
      <c r="C38" s="57" t="n">
        <f aca="false">INDEX('Control Mensual'!$B$42:$M$44,MATCH($A38,'Control Mensual'!$A$42:$A$44,0),MATCH(Presupuesto!$B$3,'Control Mensual'!$B$3:$M$3,0))</f>
        <v>0</v>
      </c>
      <c r="D38" s="57" t="n">
        <f aca="false">B38-C38</f>
        <v>0</v>
      </c>
      <c r="E38" s="62" t="n">
        <f aca="false">IFERROR(C38/B38,0)</f>
        <v>0</v>
      </c>
    </row>
    <row r="39" customFormat="false" ht="18" hidden="false" customHeight="true" outlineLevel="0" collapsed="false">
      <c r="A39" s="58" t="s">
        <v>144</v>
      </c>
      <c r="B39" s="59" t="n">
        <f aca="false">SUM(B36:B38)</f>
        <v>0</v>
      </c>
      <c r="C39" s="59" t="n">
        <f aca="false">SUM(C36:C38)</f>
        <v>0</v>
      </c>
      <c r="D39" s="59" t="n">
        <f aca="false">SUM(D36:D38)</f>
        <v>0</v>
      </c>
      <c r="E39" s="61" t="n">
        <f aca="false">IFERROR(C39/B39,0)</f>
        <v>0</v>
      </c>
    </row>
    <row r="41" customFormat="false" ht="21.75" hidden="false" customHeight="true" outlineLevel="0" collapsed="false">
      <c r="A41" s="60" t="s">
        <v>145</v>
      </c>
      <c r="B41" s="60"/>
      <c r="C41" s="60"/>
      <c r="D41" s="60"/>
      <c r="E41" s="60"/>
    </row>
    <row r="42" customFormat="false" ht="18" hidden="false" customHeight="true" outlineLevel="0" collapsed="false">
      <c r="A42" s="58" t="s">
        <v>146</v>
      </c>
      <c r="B42" s="59" t="n">
        <f aca="false">B21+B33+B39</f>
        <v>0</v>
      </c>
      <c r="C42" s="59" t="n">
        <f aca="false">C21+C33+C39</f>
        <v>0</v>
      </c>
      <c r="D42" s="59" t="n">
        <f aca="false">D21+D33+D39</f>
        <v>0</v>
      </c>
      <c r="E42" s="61" t="n">
        <f aca="false">IFERROR(C42/B42,0)</f>
        <v>0</v>
      </c>
    </row>
    <row r="44" customFormat="false" ht="15" hidden="false" customHeight="true" outlineLevel="0" collapsed="false">
      <c r="E44" s="25" t="s">
        <v>43</v>
      </c>
    </row>
  </sheetData>
  <sheetProtection sheet="true"/>
  <mergeCells count="6">
    <mergeCell ref="A1:E1"/>
    <mergeCell ref="A2:E2"/>
    <mergeCell ref="A6:E6"/>
    <mergeCell ref="A23:E23"/>
    <mergeCell ref="A35:E35"/>
    <mergeCell ref="A41:E41"/>
  </mergeCells>
  <conditionalFormatting sqref="C7:C20">
    <cfRule type="expression" priority="2" aboveAverage="0" equalAverage="0" bottom="0" percent="0" rank="0" text="" dxfId="6">
      <formula>C7&gt;B7</formula>
    </cfRule>
  </conditionalFormatting>
  <conditionalFormatting sqref="C24:C32">
    <cfRule type="expression" priority="3" aboveAverage="0" equalAverage="0" bottom="0" percent="0" rank="0" text="" dxfId="6">
      <formula>C24&gt;B24</formula>
    </cfRule>
  </conditionalFormatting>
  <dataValidations count="1">
    <dataValidation allowBlank="false" operator="between" showDropDown="false" showErrorMessage="false" showInputMessage="false" sqref="B3" type="list">
      <formula1>"Enero,Febrero,Marzo,Abril,Mayo,Junio,Julio,Agosto,Septiembre,Octubre,Noviembre,Diciembre"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4.01"/>
    <col collapsed="false" customWidth="true" hidden="false" outlineLevel="0" max="3" min="3" style="1" width="16"/>
    <col collapsed="false" customWidth="true" hidden="false" outlineLevel="0" max="4" min="4" style="1" width="14.01"/>
    <col collapsed="false" customWidth="true" hidden="false" outlineLevel="0" max="6" min="5" style="1" width="16"/>
    <col collapsed="false" customWidth="true" hidden="false" outlineLevel="0" max="7" min="7" style="1" width="14.01"/>
    <col collapsed="false" customWidth="true" hidden="false" outlineLevel="0" max="1025" min="8" style="0" width="8.67"/>
  </cols>
  <sheetData>
    <row r="1" customFormat="false" ht="33.75" hidden="false" customHeight="true" outlineLevel="0" collapsed="false">
      <c r="A1" s="15" t="s">
        <v>147</v>
      </c>
      <c r="B1" s="15"/>
      <c r="C1" s="15"/>
      <c r="D1" s="15"/>
      <c r="E1" s="15"/>
      <c r="F1" s="15"/>
      <c r="G1" s="15"/>
    </row>
    <row r="2" customFormat="false" ht="18" hidden="false" customHeight="true" outlineLevel="0" collapsed="false">
      <c r="A2" s="26" t="s">
        <v>14</v>
      </c>
      <c r="B2" s="26"/>
      <c r="C2" s="26"/>
      <c r="D2" s="26"/>
      <c r="E2" s="26"/>
      <c r="F2" s="26"/>
      <c r="G2" s="26"/>
    </row>
    <row r="3" customFormat="false" ht="48" hidden="false" customHeight="true" outlineLevel="0" collapsed="false">
      <c r="A3" s="47" t="s">
        <v>148</v>
      </c>
      <c r="B3" s="47" t="s">
        <v>149</v>
      </c>
      <c r="C3" s="47" t="s">
        <v>150</v>
      </c>
      <c r="D3" s="47" t="s">
        <v>151</v>
      </c>
      <c r="E3" s="47" t="s">
        <v>152</v>
      </c>
      <c r="F3" s="47" t="s">
        <v>153</v>
      </c>
      <c r="G3" s="47" t="s">
        <v>154</v>
      </c>
    </row>
    <row r="4" customFormat="false" ht="15" hidden="false" customHeight="true" outlineLevel="0" collapsed="false">
      <c r="A4" s="63" t="s">
        <v>69</v>
      </c>
      <c r="B4" s="56"/>
      <c r="C4" s="64"/>
      <c r="D4" s="56"/>
      <c r="E4" s="57" t="n">
        <f aca="false">IFERROR(MAX((B4-D4),0)/F4,0)</f>
        <v>0</v>
      </c>
      <c r="F4" s="65" t="str">
        <f aca="true">IFERROR(MAX(DATEDIF(TODAY(),C4,"m"),1),"")</f>
        <v/>
      </c>
      <c r="G4" s="62" t="n">
        <f aca="false">IFERROR(D4/B4,0)</f>
        <v>0</v>
      </c>
    </row>
    <row r="5" customFormat="false" ht="15" hidden="false" customHeight="true" outlineLevel="0" collapsed="false">
      <c r="A5" s="63"/>
      <c r="B5" s="56"/>
      <c r="C5" s="64"/>
      <c r="D5" s="56"/>
      <c r="E5" s="57" t="n">
        <f aca="false">IFERROR(MAX((B5-D5),0)/F5,0)</f>
        <v>0</v>
      </c>
      <c r="F5" s="65" t="str">
        <f aca="true">IFERROR(MAX(DATEDIF(TODAY(),C5,"m"),1),"")</f>
        <v/>
      </c>
      <c r="G5" s="62" t="n">
        <f aca="false">IFERROR(D5/B5,0)</f>
        <v>0</v>
      </c>
    </row>
    <row r="6" customFormat="false" ht="15" hidden="false" customHeight="true" outlineLevel="0" collapsed="false">
      <c r="A6" s="63"/>
      <c r="B6" s="56"/>
      <c r="C6" s="64"/>
      <c r="D6" s="56"/>
      <c r="E6" s="57" t="n">
        <f aca="false">IFERROR(MAX((B6-D6),0)/F6,0)</f>
        <v>0</v>
      </c>
      <c r="F6" s="65" t="str">
        <f aca="true">IFERROR(MAX(DATEDIF(TODAY(),C6,"m"),1),"")</f>
        <v/>
      </c>
      <c r="G6" s="62" t="n">
        <f aca="false">IFERROR(D6/B6,0)</f>
        <v>0</v>
      </c>
    </row>
    <row r="7" customFormat="false" ht="15" hidden="false" customHeight="true" outlineLevel="0" collapsed="false">
      <c r="A7" s="63"/>
      <c r="B7" s="56"/>
      <c r="C7" s="64"/>
      <c r="D7" s="56"/>
      <c r="E7" s="57" t="n">
        <f aca="false">IFERROR(MAX((B7-D7),0)/F7,0)</f>
        <v>0</v>
      </c>
      <c r="F7" s="65" t="str">
        <f aca="true">IFERROR(MAX(DATEDIF(TODAY(),C7,"m"),1),"")</f>
        <v/>
      </c>
      <c r="G7" s="62" t="n">
        <f aca="false">IFERROR(D7/B7,0)</f>
        <v>0</v>
      </c>
    </row>
    <row r="8" customFormat="false" ht="15" hidden="false" customHeight="true" outlineLevel="0" collapsed="false">
      <c r="A8" s="63"/>
      <c r="B8" s="56"/>
      <c r="C8" s="64"/>
      <c r="D8" s="56"/>
      <c r="E8" s="57" t="n">
        <f aca="false">IFERROR(MAX((B8-D8),0)/F8,0)</f>
        <v>0</v>
      </c>
      <c r="F8" s="65" t="str">
        <f aca="true">IFERROR(MAX(DATEDIF(TODAY(),C8,"m"),1),"")</f>
        <v/>
      </c>
      <c r="G8" s="62" t="n">
        <f aca="false">IFERROR(D8/B8,0)</f>
        <v>0</v>
      </c>
    </row>
    <row r="9" customFormat="false" ht="15" hidden="false" customHeight="true" outlineLevel="0" collapsed="false">
      <c r="A9" s="63"/>
      <c r="B9" s="56"/>
      <c r="C9" s="64"/>
      <c r="D9" s="56"/>
      <c r="E9" s="57" t="n">
        <f aca="false">IFERROR(MAX((B9-D9),0)/F9,0)</f>
        <v>0</v>
      </c>
      <c r="F9" s="65" t="str">
        <f aca="true">IFERROR(MAX(DATEDIF(TODAY(),C9,"m"),1),"")</f>
        <v/>
      </c>
      <c r="G9" s="62" t="n">
        <f aca="false">IFERROR(D9/B9,0)</f>
        <v>0</v>
      </c>
    </row>
    <row r="10" customFormat="false" ht="15" hidden="false" customHeight="true" outlineLevel="0" collapsed="false">
      <c r="A10" s="63"/>
      <c r="B10" s="56"/>
      <c r="C10" s="64"/>
      <c r="D10" s="56"/>
      <c r="E10" s="57" t="n">
        <f aca="false">IFERROR(MAX((B10-D10),0)/F10,0)</f>
        <v>0</v>
      </c>
      <c r="F10" s="65" t="str">
        <f aca="true">IFERROR(MAX(DATEDIF(TODAY(),C10,"m"),1),"")</f>
        <v/>
      </c>
      <c r="G10" s="62" t="n">
        <f aca="false">IFERROR(D10/B10,0)</f>
        <v>0</v>
      </c>
    </row>
    <row r="11" customFormat="false" ht="15" hidden="false" customHeight="true" outlineLevel="0" collapsed="false">
      <c r="A11" s="63"/>
      <c r="B11" s="56"/>
      <c r="C11" s="64"/>
      <c r="D11" s="56"/>
      <c r="E11" s="57" t="n">
        <f aca="false">IFERROR(MAX((B11-D11),0)/F11,0)</f>
        <v>0</v>
      </c>
      <c r="F11" s="65" t="str">
        <f aca="true">IFERROR(MAX(DATEDIF(TODAY(),C11,"m"),1),"")</f>
        <v/>
      </c>
      <c r="G11" s="62" t="n">
        <f aca="false">IFERROR(D11/B11,0)</f>
        <v>0</v>
      </c>
    </row>
    <row r="13" customFormat="false" ht="15" hidden="false" customHeight="true" outlineLevel="0" collapsed="false">
      <c r="G13" s="25" t="s">
        <v>43</v>
      </c>
    </row>
  </sheetData>
  <sheetProtection sheet="true"/>
  <mergeCells count="2">
    <mergeCell ref="A1:G1"/>
    <mergeCell ref="A2:G2"/>
  </mergeCells>
  <conditionalFormatting sqref="G4:G11">
    <cfRule type="dataBar" priority="2">
      <dataBar showValue="1" minLength="10" maxLength="90">
        <cfvo type="num" val="0"/>
        <cfvo type="num" val="1"/>
        <color rgb="FF0F6E56"/>
      </dataBar>
      <extLst>
        <ext xmlns:x14="http://schemas.microsoft.com/office/spreadsheetml/2009/9/main" uri="{B025F937-C7B1-47D3-B67F-A62EFF666E3E}">
          <x14:id>{108BDF50-FC35-4E77-A22B-A297EC2E41F7}</x14:id>
        </ext>
      </extLst>
    </cfRule>
  </conditionalFormatting>
  <printOptions headings="false" gridLines="false" gridLinesSet="true" horizontalCentered="false" verticalCentered="false"/>
  <pageMargins left="0.4" right="0.4" top="0.5" bottom="0.5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8BDF50-FC35-4E77-A22B-A297EC2E41F7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0F6E56"/>
              <x14:axisColor rgb="FF000000"/>
            </x14:dataBar>
          </x14:cfRule>
          <xm:sqref>G4:G11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M9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27.99"/>
    <col collapsed="false" customWidth="true" hidden="false" outlineLevel="0" max="13" min="2" style="1" width="11.99"/>
    <col collapsed="false" customWidth="true" hidden="false" outlineLevel="0" max="1025" min="14" style="0" width="8.67"/>
  </cols>
  <sheetData>
    <row r="1" customFormat="false" ht="33.75" hidden="false" customHeight="true" outlineLevel="0" collapsed="false">
      <c r="A1" s="15" t="s">
        <v>155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customFormat="false" ht="18" hidden="false" customHeight="true" outlineLevel="0" collapsed="false">
      <c r="A2" s="26" t="s">
        <v>156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customFormat="false" ht="21.75" hidden="false" customHeight="true" outlineLevel="0" collapsed="false">
      <c r="A3" s="40" t="s">
        <v>157</v>
      </c>
      <c r="B3" s="40"/>
      <c r="C3" s="40"/>
    </row>
    <row r="4" customFormat="false" ht="23.25" hidden="false" customHeight="true" outlineLevel="0" collapsed="false">
      <c r="A4" s="53" t="s">
        <v>158</v>
      </c>
      <c r="B4" s="47" t="s">
        <v>159</v>
      </c>
      <c r="C4" s="47" t="s">
        <v>160</v>
      </c>
    </row>
    <row r="5" customFormat="false" ht="15" hidden="false" customHeight="true" outlineLevel="0" collapsed="false">
      <c r="A5" s="63" t="s">
        <v>161</v>
      </c>
      <c r="B5" s="66"/>
      <c r="C5" s="56"/>
    </row>
    <row r="6" customFormat="false" ht="15" hidden="false" customHeight="true" outlineLevel="0" collapsed="false">
      <c r="A6" s="63" t="s">
        <v>162</v>
      </c>
      <c r="B6" s="66"/>
      <c r="C6" s="56"/>
    </row>
    <row r="7" customFormat="false" ht="15" hidden="false" customHeight="true" outlineLevel="0" collapsed="false">
      <c r="A7" s="63" t="s">
        <v>163</v>
      </c>
      <c r="B7" s="66"/>
      <c r="C7" s="56"/>
    </row>
    <row r="8" customFormat="false" ht="15" hidden="false" customHeight="true" outlineLevel="0" collapsed="false">
      <c r="A8" s="63" t="s">
        <v>164</v>
      </c>
      <c r="B8" s="66"/>
      <c r="C8" s="56"/>
    </row>
    <row r="9" customFormat="false" ht="15" hidden="false" customHeight="true" outlineLevel="0" collapsed="false">
      <c r="A9" s="63"/>
      <c r="B9" s="66"/>
      <c r="C9" s="56"/>
    </row>
    <row r="10" customFormat="false" ht="15" hidden="false" customHeight="true" outlineLevel="0" collapsed="false">
      <c r="A10" s="63"/>
      <c r="B10" s="66"/>
      <c r="C10" s="56"/>
    </row>
    <row r="11" customFormat="false" ht="15" hidden="false" customHeight="true" outlineLevel="0" collapsed="false">
      <c r="A11" s="63"/>
      <c r="B11" s="66"/>
      <c r="C11" s="56"/>
    </row>
    <row r="12" customFormat="false" ht="15" hidden="false" customHeight="true" outlineLevel="0" collapsed="false">
      <c r="A12" s="63"/>
      <c r="B12" s="66"/>
      <c r="C12" s="56"/>
    </row>
    <row r="13" customFormat="false" ht="18" hidden="false" customHeight="true" outlineLevel="0" collapsed="false">
      <c r="A13" s="58" t="s">
        <v>165</v>
      </c>
      <c r="C13" s="59" t="n">
        <f aca="false">SUM(C5:C12)</f>
        <v>0</v>
      </c>
    </row>
    <row r="16" customFormat="false" ht="21.75" hidden="false" customHeight="true" outlineLevel="0" collapsed="false">
      <c r="A16" s="40" t="s">
        <v>166</v>
      </c>
      <c r="B16" s="40"/>
      <c r="C16" s="40"/>
      <c r="D16" s="40"/>
      <c r="E16" s="40"/>
    </row>
    <row r="17" customFormat="false" ht="23.25" hidden="false" customHeight="true" outlineLevel="0" collapsed="false">
      <c r="A17" s="53" t="s">
        <v>167</v>
      </c>
      <c r="B17" s="47" t="s">
        <v>168</v>
      </c>
      <c r="C17" s="47" t="s">
        <v>169</v>
      </c>
      <c r="D17" s="47" t="s">
        <v>170</v>
      </c>
      <c r="E17" s="47" t="s">
        <v>153</v>
      </c>
    </row>
    <row r="18" customFormat="false" ht="15" hidden="false" customHeight="true" outlineLevel="0" collapsed="false">
      <c r="A18" s="63"/>
      <c r="B18" s="56"/>
      <c r="C18" s="56"/>
      <c r="D18" s="50"/>
      <c r="E18" s="65" t="str">
        <f aca="false">IFERROR(IF(C18=0,"",ROUNDUP(B18/C18,0)),"")</f>
        <v/>
      </c>
    </row>
    <row r="19" customFormat="false" ht="15" hidden="false" customHeight="true" outlineLevel="0" collapsed="false">
      <c r="A19" s="63"/>
      <c r="B19" s="56"/>
      <c r="C19" s="56"/>
      <c r="D19" s="50"/>
      <c r="E19" s="65" t="str">
        <f aca="false">IFERROR(IF(C19=0,"",ROUNDUP(B19/C19,0)),"")</f>
        <v/>
      </c>
    </row>
    <row r="20" customFormat="false" ht="15" hidden="false" customHeight="true" outlineLevel="0" collapsed="false">
      <c r="A20" s="63"/>
      <c r="B20" s="56"/>
      <c r="C20" s="56"/>
      <c r="D20" s="50"/>
      <c r="E20" s="65" t="str">
        <f aca="false">IFERROR(IF(C20=0,"",ROUNDUP(B20/C20,0)),"")</f>
        <v/>
      </c>
    </row>
    <row r="21" customFormat="false" ht="15" hidden="false" customHeight="true" outlineLevel="0" collapsed="false">
      <c r="A21" s="63"/>
      <c r="B21" s="56"/>
      <c r="C21" s="56"/>
      <c r="D21" s="50"/>
      <c r="E21" s="65" t="str">
        <f aca="false">IFERROR(IF(C21=0,"",ROUNDUP(B21/C21,0)),"")</f>
        <v/>
      </c>
    </row>
    <row r="22" customFormat="false" ht="15" hidden="false" customHeight="true" outlineLevel="0" collapsed="false">
      <c r="A22" s="63"/>
      <c r="B22" s="56"/>
      <c r="C22" s="56"/>
      <c r="D22" s="50"/>
      <c r="E22" s="65" t="str">
        <f aca="false">IFERROR(IF(C22=0,"",ROUNDUP(B22/C22,0)),"")</f>
        <v/>
      </c>
    </row>
    <row r="23" customFormat="false" ht="15" hidden="false" customHeight="true" outlineLevel="0" collapsed="false">
      <c r="A23" s="63"/>
      <c r="B23" s="56"/>
      <c r="C23" s="56"/>
      <c r="D23" s="50"/>
      <c r="E23" s="65" t="str">
        <f aca="false">IFERROR(IF(C23=0,"",ROUNDUP(B23/C23,0)),"")</f>
        <v/>
      </c>
    </row>
    <row r="24" customFormat="false" ht="18" hidden="false" customHeight="true" outlineLevel="0" collapsed="false">
      <c r="A24" s="58" t="s">
        <v>171</v>
      </c>
      <c r="B24" s="59" t="n">
        <f aca="false">SUM(B18:B23)</f>
        <v>0</v>
      </c>
      <c r="C24" s="59" t="n">
        <f aca="false">SUM(C18:C23)</f>
        <v>0</v>
      </c>
    </row>
    <row r="27" customFormat="false" ht="21.75" hidden="false" customHeight="true" outlineLevel="0" collapsed="false">
      <c r="A27" s="60" t="s">
        <v>172</v>
      </c>
      <c r="B27" s="60"/>
      <c r="C27" s="60"/>
    </row>
    <row r="28" customFormat="false" ht="15" hidden="false" customHeight="true" outlineLevel="0" collapsed="false">
      <c r="A28" s="27" t="s">
        <v>173</v>
      </c>
      <c r="C28" s="67" t="n">
        <f aca="false">C13</f>
        <v>0</v>
      </c>
    </row>
    <row r="29" customFormat="false" ht="15" hidden="false" customHeight="true" outlineLevel="0" collapsed="false">
      <c r="A29" s="27" t="s">
        <v>174</v>
      </c>
      <c r="C29" s="67" t="n">
        <f aca="false">B24</f>
        <v>0</v>
      </c>
    </row>
    <row r="30" customFormat="false" ht="15" hidden="false" customHeight="true" outlineLevel="0" collapsed="false">
      <c r="A30" s="27" t="s">
        <v>175</v>
      </c>
      <c r="C30" s="68" t="n">
        <f aca="false">C28-C29</f>
        <v>0</v>
      </c>
    </row>
    <row r="33" customFormat="false" ht="21.75" hidden="false" customHeight="true" outlineLevel="0" collapsed="false">
      <c r="A33" s="40" t="s">
        <v>176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customFormat="false" ht="15" hidden="false" customHeight="true" outlineLevel="0" collapsed="false">
      <c r="A34" s="53" t="s">
        <v>177</v>
      </c>
      <c r="B34" s="47" t="s">
        <v>178</v>
      </c>
      <c r="C34" s="47" t="s">
        <v>179</v>
      </c>
      <c r="D34" s="47" t="s">
        <v>180</v>
      </c>
      <c r="E34" s="47" t="s">
        <v>181</v>
      </c>
      <c r="F34" s="47" t="s">
        <v>182</v>
      </c>
      <c r="G34" s="47" t="s">
        <v>183</v>
      </c>
      <c r="H34" s="47" t="s">
        <v>184</v>
      </c>
      <c r="I34" s="47" t="s">
        <v>185</v>
      </c>
      <c r="J34" s="47" t="s">
        <v>186</v>
      </c>
      <c r="K34" s="47" t="s">
        <v>187</v>
      </c>
      <c r="L34" s="47" t="s">
        <v>188</v>
      </c>
      <c r="M34" s="47" t="s">
        <v>189</v>
      </c>
    </row>
    <row r="35" customFormat="false" ht="15" hidden="false" customHeight="true" outlineLevel="0" collapsed="false">
      <c r="A35" s="55" t="s">
        <v>190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</row>
    <row r="36" customFormat="false" ht="15" hidden="false" customHeight="true" outlineLevel="0" collapsed="false">
      <c r="A36" s="55" t="s">
        <v>191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</row>
    <row r="37" customFormat="false" ht="15" hidden="false" customHeight="true" outlineLevel="0" collapsed="false">
      <c r="A37" s="27" t="s">
        <v>53</v>
      </c>
      <c r="B37" s="59" t="n">
        <f aca="false">B35-B36</f>
        <v>0</v>
      </c>
      <c r="C37" s="59" t="n">
        <f aca="false">C35-C36</f>
        <v>0</v>
      </c>
      <c r="D37" s="59" t="n">
        <f aca="false">D35-D36</f>
        <v>0</v>
      </c>
      <c r="E37" s="59" t="n">
        <f aca="false">E35-E36</f>
        <v>0</v>
      </c>
      <c r="F37" s="59" t="n">
        <f aca="false">F35-F36</f>
        <v>0</v>
      </c>
      <c r="G37" s="59" t="n">
        <f aca="false">G35-G36</f>
        <v>0</v>
      </c>
      <c r="H37" s="59" t="n">
        <f aca="false">H35-H36</f>
        <v>0</v>
      </c>
      <c r="I37" s="59" t="n">
        <f aca="false">I35-I36</f>
        <v>0</v>
      </c>
      <c r="J37" s="59" t="n">
        <f aca="false">J35-J36</f>
        <v>0</v>
      </c>
      <c r="K37" s="59" t="n">
        <f aca="false">K35-K36</f>
        <v>0</v>
      </c>
      <c r="L37" s="59" t="n">
        <f aca="false">L35-L36</f>
        <v>0</v>
      </c>
      <c r="M37" s="59" t="n">
        <f aca="false">M35-M36</f>
        <v>0</v>
      </c>
    </row>
    <row r="58" customFormat="false" ht="15" hidden="false" customHeight="true" outlineLevel="0" collapsed="false">
      <c r="M58" s="25"/>
    </row>
    <row r="62" customFormat="false" ht="24" hidden="false" customHeight="true" outlineLevel="0" collapsed="false">
      <c r="A62" s="7" t="s">
        <v>192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customFormat="false" ht="23.25" hidden="false" customHeight="true" outlineLevel="0" collapsed="false">
      <c r="A63" s="69" t="s">
        <v>48</v>
      </c>
      <c r="B63" s="69" t="s">
        <v>193</v>
      </c>
    </row>
    <row r="64" customFormat="false" ht="15" hidden="false" customHeight="true" outlineLevel="0" collapsed="false">
      <c r="A64" s="70" t="n">
        <f aca="false">Configuración!$D$30</f>
        <v>2026</v>
      </c>
      <c r="B64" s="71" t="n">
        <f aca="false">$C$30</f>
        <v>0</v>
      </c>
    </row>
    <row r="65" customFormat="false" ht="15" hidden="false" customHeight="true" outlineLevel="0" collapsed="false">
      <c r="A65" s="72"/>
      <c r="B65" s="73"/>
    </row>
    <row r="66" customFormat="false" ht="15" hidden="false" customHeight="true" outlineLevel="0" collapsed="false">
      <c r="A66" s="72"/>
      <c r="B66" s="73"/>
    </row>
    <row r="67" customFormat="false" ht="15" hidden="false" customHeight="true" outlineLevel="0" collapsed="false">
      <c r="A67" s="72"/>
      <c r="B67" s="73"/>
    </row>
    <row r="68" customFormat="false" ht="15" hidden="false" customHeight="true" outlineLevel="0" collapsed="false">
      <c r="A68" s="72"/>
      <c r="B68" s="73"/>
    </row>
    <row r="69" customFormat="false" ht="15" hidden="false" customHeight="true" outlineLevel="0" collapsed="false">
      <c r="A69" s="72"/>
      <c r="B69" s="73"/>
    </row>
    <row r="90" customFormat="false" ht="15" hidden="false" customHeight="true" outlineLevel="0" collapsed="false">
      <c r="M90" s="25" t="s">
        <v>43</v>
      </c>
    </row>
  </sheetData>
  <sheetProtection sheet="true"/>
  <mergeCells count="7">
    <mergeCell ref="A1:M1"/>
    <mergeCell ref="A2:M2"/>
    <mergeCell ref="A3:C3"/>
    <mergeCell ref="A16:E16"/>
    <mergeCell ref="A27:C27"/>
    <mergeCell ref="A33:M33"/>
    <mergeCell ref="A62:M62"/>
  </mergeCells>
  <dataValidations count="1">
    <dataValidation allowBlank="true" operator="between" showDropDown="false" showErrorMessage="false" showInputMessage="false" sqref="B5:B12" type="list">
      <formula1>"Cuenta bancaria,Inversión,Propiedad,Otro"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5" min="2" style="1" width="18"/>
    <col collapsed="false" customWidth="true" hidden="false" outlineLevel="0" max="6" min="6" style="1" width="2.99"/>
    <col collapsed="false" customWidth="true" hidden="false" outlineLevel="0" max="7" min="7" style="1" width="22.01"/>
    <col collapsed="false" customWidth="true" hidden="false" outlineLevel="0" max="8" min="8" style="1" width="18"/>
    <col collapsed="false" customWidth="true" hidden="false" outlineLevel="0" max="1025" min="9" style="0" width="8.67"/>
  </cols>
  <sheetData>
    <row r="1" customFormat="false" ht="37.5" hidden="false" customHeight="true" outlineLevel="0" collapsed="false">
      <c r="A1" s="74" t="s">
        <v>194</v>
      </c>
      <c r="B1" s="74"/>
      <c r="C1" s="74"/>
      <c r="D1" s="74"/>
      <c r="E1" s="74"/>
    </row>
    <row r="2" customFormat="false" ht="18" hidden="false" customHeight="true" outlineLevel="0" collapsed="false">
      <c r="A2" s="75" t="str">
        <f aca="false">"Ejercicio "&amp;Configuración!$D$30&amp;" — preparado para tu revisión anual"</f>
        <v>Ejercicio 2026 — preparado para tu revisión anual</v>
      </c>
      <c r="B2" s="75"/>
      <c r="C2" s="75"/>
      <c r="D2" s="75"/>
      <c r="E2" s="75"/>
    </row>
    <row r="4" customFormat="false" ht="4.5" hidden="false" customHeight="true" outlineLevel="0" collapsed="false"/>
    <row r="5" customFormat="false" ht="21.75" hidden="false" customHeight="true" outlineLevel="0" collapsed="false">
      <c r="A5" s="76" t="s">
        <v>195</v>
      </c>
      <c r="B5" s="77" t="s">
        <v>196</v>
      </c>
      <c r="C5" s="78" t="s">
        <v>197</v>
      </c>
      <c r="D5" s="79" t="s">
        <v>53</v>
      </c>
      <c r="E5" s="80" t="s">
        <v>198</v>
      </c>
    </row>
    <row r="6" customFormat="false" ht="27.75" hidden="false" customHeight="true" outlineLevel="0" collapsed="false">
      <c r="A6" s="81" t="n">
        <f aca="false">'Control Mensual'!N10</f>
        <v>0</v>
      </c>
      <c r="B6" s="82" t="n">
        <f aca="false">'Control Mensual'!N48</f>
        <v>0</v>
      </c>
      <c r="C6" s="83" t="n">
        <f aca="false">'Control Mensual'!N45</f>
        <v>0</v>
      </c>
      <c r="D6" s="84" t="n">
        <f aca="false">'Patrimonio y Deudas'!C30</f>
        <v>0</v>
      </c>
      <c r="E6" s="85" t="n">
        <f aca="false">'Control Mensual'!N50</f>
        <v>0</v>
      </c>
    </row>
    <row r="8" customFormat="false" ht="21.75" hidden="false" customHeight="true" outlineLevel="0" collapsed="false">
      <c r="A8" s="7" t="s">
        <v>199</v>
      </c>
      <c r="B8" s="7"/>
      <c r="C8" s="7"/>
      <c r="D8" s="7"/>
      <c r="E8" s="7"/>
    </row>
    <row r="9" customFormat="false" ht="15" hidden="false" customHeight="true" outlineLevel="0" collapsed="false">
      <c r="A9" s="86" t="s">
        <v>173</v>
      </c>
      <c r="B9" s="87" t="n">
        <f aca="false">'Patrimonio y Deudas'!C28</f>
        <v>0</v>
      </c>
    </row>
    <row r="10" customFormat="false" ht="15" hidden="false" customHeight="true" outlineLevel="0" collapsed="false">
      <c r="A10" s="86" t="s">
        <v>174</v>
      </c>
      <c r="B10" s="87" t="n">
        <f aca="false">'Patrimonio y Deudas'!C29</f>
        <v>0</v>
      </c>
    </row>
    <row r="11" customFormat="false" ht="15" hidden="false" customHeight="true" outlineLevel="0" collapsed="false">
      <c r="A11" s="88" t="s">
        <v>53</v>
      </c>
      <c r="B11" s="89" t="n">
        <f aca="false">'Patrimonio y Deudas'!C30</f>
        <v>0</v>
      </c>
    </row>
    <row r="13" customFormat="false" ht="21.75" hidden="false" customHeight="true" outlineLevel="0" collapsed="false">
      <c r="A13" s="7" t="s">
        <v>147</v>
      </c>
      <c r="B13" s="7"/>
      <c r="C13" s="7"/>
      <c r="D13" s="7"/>
      <c r="E13" s="7"/>
    </row>
    <row r="14" customFormat="false" ht="15" hidden="false" customHeight="true" outlineLevel="0" collapsed="false">
      <c r="A14" s="90" t="s">
        <v>148</v>
      </c>
      <c r="B14" s="90" t="s">
        <v>149</v>
      </c>
      <c r="C14" s="90" t="s">
        <v>151</v>
      </c>
      <c r="D14" s="90" t="s">
        <v>154</v>
      </c>
    </row>
    <row r="15" customFormat="false" ht="15" hidden="false" customHeight="true" outlineLevel="0" collapsed="false">
      <c r="A15" s="91" t="str">
        <f aca="false">IF('Objetivos de Ahorro'!A4="","",'Objetivos de Ahorro'!A4)</f>
        <v>Fondo de emergencia</v>
      </c>
      <c r="B15" s="92" t="n">
        <f aca="false">'Objetivos de Ahorro'!B4</f>
        <v>0</v>
      </c>
      <c r="C15" s="92" t="n">
        <f aca="false">'Objetivos de Ahorro'!D4</f>
        <v>0</v>
      </c>
      <c r="D15" s="93" t="n">
        <f aca="false">'Objetivos de Ahorro'!G4</f>
        <v>0</v>
      </c>
    </row>
    <row r="16" customFormat="false" ht="15" hidden="false" customHeight="true" outlineLevel="0" collapsed="false">
      <c r="A16" s="91" t="str">
        <f aca="false">IF('Objetivos de Ahorro'!A5="","",'Objetivos de Ahorro'!A5)</f>
        <v/>
      </c>
      <c r="B16" s="92" t="n">
        <f aca="false">'Objetivos de Ahorro'!B5</f>
        <v>0</v>
      </c>
      <c r="C16" s="92" t="n">
        <f aca="false">'Objetivos de Ahorro'!D5</f>
        <v>0</v>
      </c>
      <c r="D16" s="93" t="n">
        <f aca="false">'Objetivos de Ahorro'!G5</f>
        <v>0</v>
      </c>
    </row>
    <row r="17" customFormat="false" ht="15" hidden="false" customHeight="true" outlineLevel="0" collapsed="false">
      <c r="A17" s="91" t="str">
        <f aca="false">IF('Objetivos de Ahorro'!A6="","",'Objetivos de Ahorro'!A6)</f>
        <v/>
      </c>
      <c r="B17" s="92" t="n">
        <f aca="false">'Objetivos de Ahorro'!B6</f>
        <v>0</v>
      </c>
      <c r="C17" s="92" t="n">
        <f aca="false">'Objetivos de Ahorro'!D6</f>
        <v>0</v>
      </c>
      <c r="D17" s="93" t="n">
        <f aca="false">'Objetivos de Ahorro'!G6</f>
        <v>0</v>
      </c>
    </row>
    <row r="18" customFormat="false" ht="15" hidden="false" customHeight="true" outlineLevel="0" collapsed="false">
      <c r="A18" s="91" t="str">
        <f aca="false">IF('Objetivos de Ahorro'!A7="","",'Objetivos de Ahorro'!A7)</f>
        <v/>
      </c>
      <c r="B18" s="92" t="n">
        <f aca="false">'Objetivos de Ahorro'!B7</f>
        <v>0</v>
      </c>
      <c r="C18" s="92" t="n">
        <f aca="false">'Objetivos de Ahorro'!D7</f>
        <v>0</v>
      </c>
      <c r="D18" s="93" t="n">
        <f aca="false">'Objetivos de Ahorro'!G7</f>
        <v>0</v>
      </c>
    </row>
    <row r="19" customFormat="false" ht="15" hidden="false" customHeight="true" outlineLevel="0" collapsed="false">
      <c r="A19" s="91" t="str">
        <f aca="false">IF('Objetivos de Ahorro'!A8="","",'Objetivos de Ahorro'!A8)</f>
        <v/>
      </c>
      <c r="B19" s="92" t="n">
        <f aca="false">'Objetivos de Ahorro'!B8</f>
        <v>0</v>
      </c>
      <c r="C19" s="92" t="n">
        <f aca="false">'Objetivos de Ahorro'!D8</f>
        <v>0</v>
      </c>
      <c r="D19" s="93" t="n">
        <f aca="false">'Objetivos de Ahorro'!G8</f>
        <v>0</v>
      </c>
    </row>
    <row r="20" customFormat="false" ht="15" hidden="false" customHeight="true" outlineLevel="0" collapsed="false">
      <c r="A20" s="91" t="str">
        <f aca="false">IF('Objetivos de Ahorro'!A9="","",'Objetivos de Ahorro'!A9)</f>
        <v/>
      </c>
      <c r="B20" s="92" t="n">
        <f aca="false">'Objetivos de Ahorro'!B9</f>
        <v>0</v>
      </c>
      <c r="C20" s="92" t="n">
        <f aca="false">'Objetivos de Ahorro'!D9</f>
        <v>0</v>
      </c>
      <c r="D20" s="93" t="n">
        <f aca="false">'Objetivos de Ahorro'!G9</f>
        <v>0</v>
      </c>
    </row>
    <row r="21" customFormat="false" ht="15" hidden="false" customHeight="true" outlineLevel="0" collapsed="false">
      <c r="A21" s="91" t="str">
        <f aca="false">IF('Objetivos de Ahorro'!A10="","",'Objetivos de Ahorro'!A10)</f>
        <v/>
      </c>
      <c r="B21" s="92" t="n">
        <f aca="false">'Objetivos de Ahorro'!B10</f>
        <v>0</v>
      </c>
      <c r="C21" s="92" t="n">
        <f aca="false">'Objetivos de Ahorro'!D10</f>
        <v>0</v>
      </c>
      <c r="D21" s="93" t="n">
        <f aca="false">'Objetivos de Ahorro'!G10</f>
        <v>0</v>
      </c>
    </row>
    <row r="22" customFormat="false" ht="15" hidden="false" customHeight="true" outlineLevel="0" collapsed="false">
      <c r="A22" s="91" t="str">
        <f aca="false">IF('Objetivos de Ahorro'!A11="","",'Objetivos de Ahorro'!A11)</f>
        <v/>
      </c>
      <c r="B22" s="92" t="n">
        <f aca="false">'Objetivos de Ahorro'!B11</f>
        <v>0</v>
      </c>
      <c r="C22" s="92" t="n">
        <f aca="false">'Objetivos de Ahorro'!D11</f>
        <v>0</v>
      </c>
      <c r="D22" s="93" t="n">
        <f aca="false">'Objetivos de Ahorro'!G11</f>
        <v>0</v>
      </c>
    </row>
    <row r="24" customFormat="false" ht="21.75" hidden="false" customHeight="true" outlineLevel="0" collapsed="false">
      <c r="A24" s="7" t="s">
        <v>200</v>
      </c>
      <c r="B24" s="7"/>
      <c r="C24" s="7"/>
      <c r="D24" s="7"/>
      <c r="E24" s="7"/>
    </row>
    <row r="25" customFormat="false" ht="39.75" hidden="false" customHeight="true" outlineLevel="0" collapsed="false">
      <c r="A25" s="94" t="str">
        <f aca="false">IF('Control Mensual'!N10=0,"Todavía no hay datos suficientes de este año para sacar conclusiones.",IF('Control Mensual'!N50&gt;=Configuración!$D$25,"Este año la tasa de ahorro cumple el objetivo marcado en Configuración. Es buen momento para revisar si los objetivos de ahorro siguen teniendo sentido o conviene ampliarlos.","Este año la tasa de ahorro ha quedado por debajo del objetivo marcado en Configuración. Merece la pena repasar juntos en qué categorías hay margen."))</f>
        <v>Todavía no hay datos suficientes de este año para sacar conclusiones.</v>
      </c>
      <c r="B25" s="94"/>
      <c r="C25" s="94"/>
      <c r="D25" s="94"/>
      <c r="E25" s="94"/>
    </row>
    <row r="27" customFormat="false" ht="15.75" hidden="false" customHeight="true" outlineLevel="0" collapsed="false">
      <c r="A27" s="95" t="str">
        <f aca="true">"Preparado por Rufino Romero — rufiroma · "&amp;TEXT(TODAY(),"dd/mm/yyyy")</f>
        <v>Preparado por Rufino Romero — rufiroma · 02/09/2026</v>
      </c>
    </row>
  </sheetData>
  <sheetProtection sheet="true"/>
  <mergeCells count="6">
    <mergeCell ref="A1:E1"/>
    <mergeCell ref="A2:E2"/>
    <mergeCell ref="A8:E8"/>
    <mergeCell ref="A13:E13"/>
    <mergeCell ref="A24:E24"/>
    <mergeCell ref="A25:E25"/>
  </mergeCells>
  <printOptions headings="false" gridLines="false" gridLinesSet="true" horizontalCentered="false" verticalCentered="false"/>
  <pageMargins left="0.4" right="0.4" top="0.5" bottom="0.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XLSX_Editor/6.2.8.2$Windows_x86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2026-08-31T12:14:22Z</dcterms:created>
  <dc:creator>openpyxl</dc:creator>
  <dc:description/>
  <dc:language>en-US</dc:language>
  <cp:lastModifiedBy/>
  <dcterms:modified xsi:type="dcterms:W3CDTF">2026-09-02T16:55:03Z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